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4.254\Area Amministrativa\ANNO 2023\"/>
    </mc:Choice>
  </mc:AlternateContent>
  <xr:revisionPtr revIDLastSave="0" documentId="13_ncr:1_{FA73CB23-B6E5-4627-9CD9-FE12E87AA82A}" xr6:coauthVersionLast="47" xr6:coauthVersionMax="47" xr10:uidLastSave="{00000000-0000-0000-0000-000000000000}"/>
  <bookViews>
    <workbookView xWindow="-120" yWindow="-120" windowWidth="29040" windowHeight="15720" activeTab="6" xr2:uid="{03063E05-AD25-453D-8FF7-160D8B9B4EF0}"/>
  </bookViews>
  <sheets>
    <sheet name="stakeholder" sheetId="1" r:id="rId1"/>
    <sheet name="uffici" sheetId="2" r:id="rId2"/>
    <sheet name="sito" sheetId="3" r:id="rId3"/>
    <sheet name="servizi" sheetId="4" r:id="rId4"/>
    <sheet name="personale" sheetId="5" r:id="rId5"/>
    <sheet name="suggerimenti" sheetId="6" r:id="rId6"/>
    <sheet name="Foglio1" sheetId="7" r:id="rId7"/>
  </sheets>
  <definedNames>
    <definedName name="_xlnm._FilterDatabase" localSheetId="6" hidden="1">Foglio1!$B$5:$AC$11</definedName>
    <definedName name="_xlnm._FilterDatabase" localSheetId="4" hidden="1">personale!$B$52:$K$54</definedName>
    <definedName name="_xlnm._FilterDatabase" localSheetId="0" hidden="1">stakeholder!$B$52:$W$55</definedName>
    <definedName name="_xlnm._FilterDatabase" localSheetId="5" hidden="1">suggerimenti!$C$50:$G$52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1" i="7" l="1"/>
  <c r="AA21" i="7"/>
  <c r="Y21" i="7"/>
  <c r="X21" i="7"/>
  <c r="W21" i="7"/>
  <c r="U21" i="7"/>
  <c r="T21" i="7"/>
  <c r="S21" i="7"/>
  <c r="P21" i="7"/>
  <c r="O21" i="7"/>
  <c r="N21" i="7"/>
  <c r="L21" i="7"/>
  <c r="K21" i="7"/>
  <c r="H21" i="7"/>
  <c r="G21" i="7"/>
  <c r="F21" i="7"/>
  <c r="D21" i="7"/>
  <c r="AB12" i="7"/>
  <c r="AA12" i="7"/>
  <c r="Y12" i="7"/>
  <c r="X12" i="7"/>
  <c r="W12" i="7"/>
  <c r="U12" i="7"/>
  <c r="T12" i="7"/>
  <c r="S12" i="7"/>
  <c r="O12" i="7"/>
  <c r="N12" i="7"/>
  <c r="K12" i="7"/>
  <c r="H12" i="7"/>
  <c r="F12" i="7"/>
  <c r="P12" i="7"/>
  <c r="L12" i="7"/>
  <c r="G12" i="7"/>
  <c r="D12" i="7"/>
  <c r="K11" i="7"/>
  <c r="L11" i="7"/>
  <c r="M11" i="7"/>
  <c r="N11" i="7"/>
  <c r="O11" i="7"/>
  <c r="P11" i="7"/>
  <c r="Q11" i="7"/>
  <c r="S11" i="7"/>
  <c r="T11" i="7"/>
  <c r="U11" i="7"/>
  <c r="W11" i="7"/>
  <c r="X11" i="7"/>
  <c r="Y11" i="7"/>
  <c r="AA11" i="7"/>
  <c r="AB11" i="7"/>
  <c r="AC11" i="7"/>
  <c r="F11" i="7"/>
  <c r="G11" i="7"/>
  <c r="H11" i="7"/>
  <c r="I11" i="7"/>
  <c r="B11" i="7"/>
  <c r="C11" i="7"/>
  <c r="D11" i="7"/>
  <c r="E11" i="7"/>
  <c r="V59" i="1"/>
  <c r="G52" i="6"/>
  <c r="F52" i="6"/>
  <c r="E52" i="6"/>
  <c r="D52" i="6"/>
  <c r="C52" i="6"/>
  <c r="K54" i="5"/>
  <c r="J54" i="5"/>
  <c r="I54" i="5"/>
  <c r="H54" i="5"/>
  <c r="G54" i="5"/>
  <c r="F54" i="5"/>
  <c r="E54" i="5"/>
  <c r="D54" i="5"/>
  <c r="C54" i="5"/>
  <c r="B54" i="5"/>
  <c r="P61" i="3"/>
  <c r="N61" i="3"/>
  <c r="M61" i="3"/>
  <c r="L61" i="3"/>
  <c r="K61" i="3"/>
  <c r="J61" i="3"/>
  <c r="I61" i="3"/>
  <c r="H61" i="3"/>
  <c r="F61" i="3"/>
  <c r="E61" i="3"/>
  <c r="D61" i="3"/>
  <c r="C61" i="3"/>
  <c r="B61" i="3"/>
  <c r="P54" i="3"/>
  <c r="N54" i="3"/>
  <c r="M54" i="3"/>
  <c r="L54" i="3"/>
  <c r="K54" i="3"/>
  <c r="J54" i="3"/>
  <c r="I54" i="3"/>
  <c r="H54" i="3"/>
  <c r="F54" i="3"/>
  <c r="E54" i="3"/>
  <c r="D54" i="3"/>
  <c r="B54" i="3"/>
  <c r="C54" i="3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B63" i="2"/>
  <c r="W55" i="2"/>
  <c r="V55" i="2"/>
  <c r="U55" i="2"/>
  <c r="T55" i="2"/>
  <c r="S55" i="2"/>
  <c r="R55" i="2"/>
  <c r="Q55" i="2"/>
  <c r="P55" i="2"/>
  <c r="O55" i="2"/>
  <c r="N55" i="2"/>
  <c r="K55" i="2"/>
  <c r="M55" i="2"/>
  <c r="L55" i="2"/>
  <c r="J55" i="2"/>
  <c r="I55" i="2"/>
  <c r="H55" i="2"/>
  <c r="G55" i="2"/>
  <c r="F55" i="2"/>
  <c r="E55" i="2"/>
  <c r="D55" i="2"/>
  <c r="C55" i="2"/>
  <c r="B55" i="2"/>
  <c r="W58" i="1"/>
  <c r="V58" i="1"/>
  <c r="T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W55" i="1"/>
  <c r="V55" i="1"/>
  <c r="T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C51" i="6"/>
  <c r="G47" i="6"/>
  <c r="F47" i="6"/>
  <c r="F51" i="6" s="1"/>
  <c r="D47" i="6"/>
  <c r="C47" i="6"/>
  <c r="G39" i="6"/>
  <c r="G38" i="6"/>
  <c r="G37" i="6"/>
  <c r="G36" i="6"/>
  <c r="G35" i="6"/>
  <c r="G34" i="6"/>
  <c r="G33" i="6"/>
  <c r="G31" i="6"/>
  <c r="E31" i="6"/>
  <c r="D31" i="6"/>
  <c r="C31" i="6"/>
  <c r="G21" i="6"/>
  <c r="E21" i="6"/>
  <c r="E51" i="6" s="1"/>
  <c r="D21" i="6"/>
  <c r="D51" i="6" s="1"/>
  <c r="C21" i="6"/>
  <c r="K53" i="5"/>
  <c r="J53" i="5"/>
  <c r="H53" i="5"/>
  <c r="G53" i="5"/>
  <c r="D53" i="5"/>
  <c r="C53" i="5"/>
  <c r="B53" i="5"/>
  <c r="K48" i="5"/>
  <c r="J48" i="5"/>
  <c r="I48" i="5"/>
  <c r="I53" i="5" s="1"/>
  <c r="F48" i="5"/>
  <c r="E48" i="5"/>
  <c r="K32" i="5"/>
  <c r="J32" i="5"/>
  <c r="F32" i="5"/>
  <c r="E32" i="5"/>
  <c r="K22" i="5"/>
  <c r="J22" i="5"/>
  <c r="F22" i="5"/>
  <c r="F53" i="5" s="1"/>
  <c r="E22" i="5"/>
  <c r="E53" i="5" s="1"/>
  <c r="P53" i="4"/>
  <c r="N53" i="4"/>
  <c r="H53" i="4"/>
  <c r="F53" i="4"/>
  <c r="U48" i="4"/>
  <c r="T48" i="4"/>
  <c r="Q48" i="4"/>
  <c r="L48" i="4"/>
  <c r="F48" i="4"/>
  <c r="D48" i="4"/>
  <c r="C48" i="4"/>
  <c r="B48" i="4"/>
  <c r="S32" i="4"/>
  <c r="Q32" i="4"/>
  <c r="L32" i="4"/>
  <c r="K32" i="4"/>
  <c r="H32" i="4"/>
  <c r="F32" i="4"/>
  <c r="C32" i="4"/>
  <c r="B32" i="4"/>
  <c r="U22" i="4"/>
  <c r="U53" i="4" s="1"/>
  <c r="T22" i="4"/>
  <c r="T53" i="4" s="1"/>
  <c r="S22" i="4"/>
  <c r="S53" i="4" s="1"/>
  <c r="R22" i="4"/>
  <c r="R53" i="4" s="1"/>
  <c r="Q22" i="4"/>
  <c r="Q53" i="4" s="1"/>
  <c r="P22" i="4"/>
  <c r="O22" i="4"/>
  <c r="O53" i="4" s="1"/>
  <c r="N22" i="4"/>
  <c r="M22" i="4"/>
  <c r="M53" i="4" s="1"/>
  <c r="L22" i="4"/>
  <c r="L53" i="4" s="1"/>
  <c r="K22" i="4"/>
  <c r="K53" i="4" s="1"/>
  <c r="J22" i="4"/>
  <c r="J53" i="4" s="1"/>
  <c r="I22" i="4"/>
  <c r="I53" i="4" s="1"/>
  <c r="H22" i="4"/>
  <c r="G22" i="4"/>
  <c r="G53" i="4" s="1"/>
  <c r="F22" i="4"/>
  <c r="E22" i="4"/>
  <c r="E53" i="4" s="1"/>
  <c r="D22" i="4"/>
  <c r="D53" i="4" s="1"/>
  <c r="C22" i="4"/>
  <c r="C53" i="4" s="1"/>
  <c r="B22" i="4"/>
  <c r="B53" i="4" s="1"/>
  <c r="J53" i="3"/>
  <c r="H53" i="3"/>
  <c r="G53" i="3"/>
  <c r="B53" i="3"/>
  <c r="P48" i="3"/>
  <c r="N48" i="3"/>
  <c r="M48" i="3"/>
  <c r="L48" i="3"/>
  <c r="K48" i="3"/>
  <c r="J48" i="3"/>
  <c r="I48" i="3"/>
  <c r="F48" i="3"/>
  <c r="E48" i="3"/>
  <c r="C48" i="3"/>
  <c r="B48" i="3"/>
  <c r="P32" i="3"/>
  <c r="N32" i="3"/>
  <c r="M32" i="3"/>
  <c r="L32" i="3"/>
  <c r="K32" i="3"/>
  <c r="K53" i="3" s="1"/>
  <c r="J32" i="3"/>
  <c r="I32" i="3"/>
  <c r="F32" i="3"/>
  <c r="E32" i="3"/>
  <c r="D32" i="3"/>
  <c r="C32" i="3"/>
  <c r="B32" i="3"/>
  <c r="P22" i="3"/>
  <c r="P53" i="3" s="1"/>
  <c r="N22" i="3"/>
  <c r="N53" i="3" s="1"/>
  <c r="M22" i="3"/>
  <c r="M53" i="3" s="1"/>
  <c r="L22" i="3"/>
  <c r="L53" i="3" s="1"/>
  <c r="J22" i="3"/>
  <c r="I22" i="3"/>
  <c r="I53" i="3" s="1"/>
  <c r="H22" i="3"/>
  <c r="F22" i="3"/>
  <c r="F53" i="3" s="1"/>
  <c r="E22" i="3"/>
  <c r="E53" i="3" s="1"/>
  <c r="D22" i="3"/>
  <c r="D53" i="3" s="1"/>
  <c r="C22" i="3"/>
  <c r="B22" i="3"/>
  <c r="V49" i="2"/>
  <c r="U49" i="2"/>
  <c r="P49" i="2"/>
  <c r="O49" i="2"/>
  <c r="K49" i="2"/>
  <c r="I49" i="2"/>
  <c r="H49" i="2"/>
  <c r="G49" i="2"/>
  <c r="F49" i="2"/>
  <c r="E49" i="2"/>
  <c r="D49" i="2"/>
  <c r="W32" i="2"/>
  <c r="W54" i="2" s="1"/>
  <c r="V32" i="2"/>
  <c r="U32" i="2"/>
  <c r="T32" i="2"/>
  <c r="T54" i="2" s="1"/>
  <c r="S32" i="2"/>
  <c r="S54" i="2" s="1"/>
  <c r="R32" i="2"/>
  <c r="R54" i="2" s="1"/>
  <c r="Q32" i="2"/>
  <c r="P32" i="2"/>
  <c r="O32" i="2"/>
  <c r="N32" i="2"/>
  <c r="N54" i="2" s="1"/>
  <c r="M32" i="2"/>
  <c r="L32" i="2"/>
  <c r="K32" i="2"/>
  <c r="J32" i="2"/>
  <c r="I32" i="2"/>
  <c r="H32" i="2"/>
  <c r="G32" i="2"/>
  <c r="F32" i="2"/>
  <c r="E32" i="2"/>
  <c r="D32" i="2"/>
  <c r="C32" i="2"/>
  <c r="B32" i="2"/>
  <c r="B54" i="2" s="1"/>
  <c r="V22" i="2"/>
  <c r="U22" i="2"/>
  <c r="Q22" i="2"/>
  <c r="P22" i="2"/>
  <c r="O22" i="2"/>
  <c r="L22" i="2"/>
  <c r="L54" i="2" s="1"/>
  <c r="K22" i="2"/>
  <c r="J22" i="2"/>
  <c r="J54" i="2" s="1"/>
  <c r="I22" i="2"/>
  <c r="H22" i="2"/>
  <c r="G22" i="2"/>
  <c r="F22" i="2"/>
  <c r="E22" i="2"/>
  <c r="D22" i="2"/>
  <c r="C22" i="2"/>
  <c r="C54" i="2" s="1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B54" i="1"/>
  <c r="A54" i="1"/>
  <c r="S53" i="1"/>
  <c r="R53" i="1"/>
  <c r="Q53" i="1"/>
  <c r="K53" i="1"/>
  <c r="I54" i="1" s="1"/>
  <c r="J53" i="1"/>
  <c r="I53" i="1"/>
  <c r="C53" i="1"/>
  <c r="B53" i="1"/>
  <c r="W48" i="1"/>
  <c r="Q48" i="1"/>
  <c r="P48" i="1"/>
  <c r="M48" i="1"/>
  <c r="L48" i="1"/>
  <c r="K48" i="1"/>
  <c r="J48" i="1"/>
  <c r="I48" i="1"/>
  <c r="H48" i="1"/>
  <c r="G48" i="1"/>
  <c r="F48" i="1"/>
  <c r="E48" i="1"/>
  <c r="C48" i="1"/>
  <c r="B48" i="1"/>
  <c r="W32" i="1"/>
  <c r="V32" i="1"/>
  <c r="U32" i="1"/>
  <c r="U53" i="1" s="1"/>
  <c r="T32" i="1"/>
  <c r="T53" i="1" s="1"/>
  <c r="S32" i="1"/>
  <c r="R32" i="1"/>
  <c r="Q32" i="1"/>
  <c r="P32" i="1"/>
  <c r="O32" i="1"/>
  <c r="N32" i="1"/>
  <c r="M32" i="1"/>
  <c r="M53" i="1" s="1"/>
  <c r="L32" i="1"/>
  <c r="K32" i="1"/>
  <c r="J32" i="1"/>
  <c r="I32" i="1"/>
  <c r="H32" i="1"/>
  <c r="G32" i="1"/>
  <c r="F32" i="1"/>
  <c r="E32" i="1"/>
  <c r="E53" i="1" s="1"/>
  <c r="D32" i="1"/>
  <c r="C32" i="1"/>
  <c r="B32" i="1"/>
  <c r="W22" i="1"/>
  <c r="W53" i="1" s="1"/>
  <c r="V22" i="1"/>
  <c r="V53" i="1" s="1"/>
  <c r="R22" i="1"/>
  <c r="Q22" i="1"/>
  <c r="P22" i="1"/>
  <c r="P53" i="1" s="1"/>
  <c r="O22" i="1"/>
  <c r="O53" i="1" s="1"/>
  <c r="N22" i="1"/>
  <c r="N53" i="1" s="1"/>
  <c r="L22" i="1"/>
  <c r="L53" i="1" s="1"/>
  <c r="K22" i="1"/>
  <c r="J22" i="1"/>
  <c r="I22" i="1"/>
  <c r="H22" i="1"/>
  <c r="G22" i="1"/>
  <c r="G53" i="1" s="1"/>
  <c r="F22" i="1"/>
  <c r="F53" i="1" s="1"/>
  <c r="E22" i="1"/>
  <c r="D22" i="1"/>
  <c r="D53" i="1" s="1"/>
  <c r="C22" i="1"/>
  <c r="B22" i="1"/>
  <c r="G51" i="6" l="1"/>
  <c r="G54" i="2"/>
  <c r="H54" i="2"/>
  <c r="E54" i="2"/>
  <c r="O54" i="2"/>
  <c r="D54" i="2"/>
  <c r="F54" i="2"/>
  <c r="P54" i="2"/>
  <c r="Q54" i="2"/>
  <c r="H53" i="1"/>
  <c r="U54" i="2"/>
  <c r="M22" i="2"/>
  <c r="M54" i="2" s="1"/>
  <c r="V54" i="2"/>
  <c r="K54" i="2"/>
  <c r="I54" i="2"/>
  <c r="T54" i="1"/>
  <c r="L54" i="1"/>
  <c r="D54" i="1"/>
</calcChain>
</file>

<file path=xl/sharedStrings.xml><?xml version="1.0" encoding="utf-8"?>
<sst xmlns="http://schemas.openxmlformats.org/spreadsheetml/2006/main" count="379" uniqueCount="110">
  <si>
    <t>STAKEHOLDER</t>
  </si>
  <si>
    <t>Sesso</t>
  </si>
  <si>
    <t>Età compresa</t>
  </si>
  <si>
    <t>Titolo di studio</t>
  </si>
  <si>
    <t>Professione</t>
  </si>
  <si>
    <t>Soddisfazione</t>
  </si>
  <si>
    <t>M</t>
  </si>
  <si>
    <t>F</t>
  </si>
  <si>
    <t>18 e 31</t>
  </si>
  <si>
    <t>31 e 40</t>
  </si>
  <si>
    <t>41 e 50</t>
  </si>
  <si>
    <t xml:space="preserve"> 51 e 60</t>
  </si>
  <si>
    <t>più 60</t>
  </si>
  <si>
    <t>Licenza elementare</t>
  </si>
  <si>
    <t>Licenza media inferiore</t>
  </si>
  <si>
    <t>Media superiore Laurea</t>
  </si>
  <si>
    <t>Dipendente</t>
  </si>
  <si>
    <t>Autonomo</t>
  </si>
  <si>
    <t>libero professionista</t>
  </si>
  <si>
    <t>studente</t>
  </si>
  <si>
    <t>casalinga</t>
  </si>
  <si>
    <t>pensionato</t>
  </si>
  <si>
    <t>disoccupato</t>
  </si>
  <si>
    <t>altro</t>
  </si>
  <si>
    <t>TOT</t>
  </si>
  <si>
    <t>18 e 30</t>
  </si>
  <si>
    <t>UFFICI</t>
  </si>
  <si>
    <t>modulistica</t>
  </si>
  <si>
    <t>frequenza</t>
  </si>
  <si>
    <t>Come ritiene gli uffici comunali</t>
  </si>
  <si>
    <t>tempi di attesa</t>
  </si>
  <si>
    <t>soddisfazione orario apertura al pubblico</t>
  </si>
  <si>
    <t>incomprensibile</t>
  </si>
  <si>
    <t>soddisfacente</t>
  </si>
  <si>
    <t>buona</t>
  </si>
  <si>
    <t>ottima</t>
  </si>
  <si>
    <t>occasionale</t>
  </si>
  <si>
    <t>saltuaria</t>
  </si>
  <si>
    <t>frequente</t>
  </si>
  <si>
    <t>accoglienti e adatti a pubblici uffici</t>
  </si>
  <si>
    <t>non consentono la necessaria privacy</t>
  </si>
  <si>
    <t>troppo affollati</t>
  </si>
  <si>
    <t>scomodi nell'attesa</t>
  </si>
  <si>
    <t>disordinati</t>
  </si>
  <si>
    <t>brevi</t>
  </si>
  <si>
    <t>normali</t>
  </si>
  <si>
    <t>lunghi</t>
  </si>
  <si>
    <t>non so</t>
  </si>
  <si>
    <t>scarso</t>
  </si>
  <si>
    <t>insufficiente</t>
  </si>
  <si>
    <t>buono</t>
  </si>
  <si>
    <t>ottimo</t>
  </si>
  <si>
    <t>suggerimenti</t>
  </si>
  <si>
    <t>SITO ISTITUZIONALE</t>
  </si>
  <si>
    <t>Ha visitato il sito internet</t>
  </si>
  <si>
    <t>facilità accesso alle info su sito istituzionale</t>
  </si>
  <si>
    <t>se sì, come lo giudichi</t>
  </si>
  <si>
    <t>sì</t>
  </si>
  <si>
    <t>no, non ne conoscevo l'esistenza</t>
  </si>
  <si>
    <t>no, non ho conoscenze informatiche adeguate</t>
  </si>
  <si>
    <t>non ho il computer, non sono abbonato ad internet</t>
  </si>
  <si>
    <t>inadeguato</t>
  </si>
  <si>
    <t>astenuti</t>
  </si>
  <si>
    <t>implementare mosulistica</t>
  </si>
  <si>
    <t>SERVIZI</t>
  </si>
  <si>
    <t>a quali servizi comunali si è rivolto</t>
  </si>
  <si>
    <t xml:space="preserve"> protocollo</t>
  </si>
  <si>
    <t>anagrafe</t>
  </si>
  <si>
    <t>cimiteriale</t>
  </si>
  <si>
    <t>elettorale</t>
  </si>
  <si>
    <t xml:space="preserve"> stato civile</t>
  </si>
  <si>
    <t>polizia locale</t>
  </si>
  <si>
    <t>tributi</t>
  </si>
  <si>
    <t>ragioneria</t>
  </si>
  <si>
    <t>suap</t>
  </si>
  <si>
    <t>scuola</t>
  </si>
  <si>
    <t>servizi sociali</t>
  </si>
  <si>
    <t>servizi alla persona</t>
  </si>
  <si>
    <t>turismo</t>
  </si>
  <si>
    <t>lavori pubblici</t>
  </si>
  <si>
    <t>ambiente</t>
  </si>
  <si>
    <t>urbanistica</t>
  </si>
  <si>
    <t>affari istituzionali</t>
  </si>
  <si>
    <t>contenzioso</t>
  </si>
  <si>
    <t>biblioteca</t>
  </si>
  <si>
    <t>segreteria</t>
  </si>
  <si>
    <t>PERSONALE</t>
  </si>
  <si>
    <t>chiarezza informazioni</t>
  </si>
  <si>
    <t>competenze del personale</t>
  </si>
  <si>
    <t>ampliamento orari al pubblico</t>
  </si>
  <si>
    <t>implementazione servizi online</t>
  </si>
  <si>
    <t>modulistica più chiara e semplice</t>
  </si>
  <si>
    <t>nessuno</t>
  </si>
  <si>
    <t>sala d’attesa</t>
  </si>
  <si>
    <t>più personale</t>
  </si>
  <si>
    <t>meno carta</t>
  </si>
  <si>
    <t>meno carta, migliorare la comunicazione tra comuni</t>
  </si>
  <si>
    <t>L. media inferiore</t>
  </si>
  <si>
    <t>scarsa</t>
  </si>
  <si>
    <t>eccellente</t>
  </si>
  <si>
    <t xml:space="preserve">pulizia </t>
  </si>
  <si>
    <t>aree cimiteriali</t>
  </si>
  <si>
    <t xml:space="preserve"> bagni</t>
  </si>
  <si>
    <t>viali, camminamenti</t>
  </si>
  <si>
    <t>personale</t>
  </si>
  <si>
    <t>assistenza</t>
  </si>
  <si>
    <t>qualità servizi</t>
  </si>
  <si>
    <t>educazione</t>
  </si>
  <si>
    <t>manutenzione verde</t>
  </si>
  <si>
    <t>SERVIZI CIMIRERIALI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</si>
</sst>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A9D18E"/>
        <bgColor rgb="FFA9D18E"/>
      </patternFill>
    </fill>
    <fill>
      <patternFill patternType="solid">
        <fgColor rgb="FFC5E0B4"/>
        <bgColor rgb="FFC5E0B4"/>
      </patternFill>
    </fill>
    <fill>
      <patternFill patternType="solid">
        <fgColor rgb="FFE2F0D9"/>
        <bgColor rgb="FFE2F0D9"/>
      </patternFill>
    </fill>
    <fill>
      <patternFill patternType="solid">
        <fgColor rgb="FFFFFFFF"/>
        <bgColor rgb="FFFFFFFF"/>
      </patternFill>
    </fill>
    <fill>
      <patternFill patternType="solid">
        <fgColor rgb="FF9DC3E6"/>
        <bgColor rgb="FF9DC3E6"/>
      </patternFill>
    </fill>
    <fill>
      <patternFill patternType="solid">
        <fgColor rgb="FFBDD7EE"/>
        <bgColor rgb="FFBDD7EE"/>
      </patternFill>
    </fill>
    <fill>
      <patternFill patternType="solid">
        <fgColor rgb="FFDEEBF7"/>
        <bgColor rgb="FFDEEBF7"/>
      </patternFill>
    </fill>
    <fill>
      <patternFill patternType="solid">
        <fgColor rgb="FFFFD966"/>
        <bgColor rgb="FFFFD966"/>
      </patternFill>
    </fill>
    <fill>
      <patternFill patternType="solid">
        <fgColor rgb="FFFFE699"/>
        <bgColor rgb="FFFFE699"/>
      </patternFill>
    </fill>
    <fill>
      <patternFill patternType="solid">
        <fgColor rgb="FFFFF2CC"/>
        <bgColor rgb="FFFFF2CC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  <fill>
      <patternFill patternType="solid">
        <fgColor rgb="FFF2F2F2"/>
        <bgColor rgb="FFF2F2F2"/>
      </patternFill>
    </fill>
    <fill>
      <patternFill patternType="solid">
        <fgColor rgb="FFB4C7E7"/>
        <bgColor rgb="FFB4C7E7"/>
      </patternFill>
    </fill>
    <fill>
      <patternFill patternType="solid">
        <fgColor rgb="FFDAE3F3"/>
        <bgColor rgb="FFDAE3F3"/>
      </patternFill>
    </fill>
    <fill>
      <patternFill patternType="solid">
        <fgColor rgb="FF8FAADC"/>
        <bgColor rgb="FF8FAADC"/>
      </patternFill>
    </fill>
    <fill>
      <patternFill patternType="solid">
        <fgColor rgb="FFF8CBAD"/>
        <bgColor rgb="FFF8CBAD"/>
      </patternFill>
    </fill>
    <fill>
      <patternFill patternType="solid">
        <fgColor rgb="FFFBE5D6"/>
        <bgColor rgb="FFFBE5D6"/>
      </patternFill>
    </fill>
    <fill>
      <patternFill patternType="solid">
        <fgColor theme="6" tint="0.7999816888943144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Protection="0"/>
  </cellStyleXfs>
  <cellXfs count="244">
    <xf numFmtId="0" fontId="0" fillId="0" borderId="0" xfId="0"/>
    <xf numFmtId="0" fontId="2" fillId="0" borderId="0" xfId="2"/>
    <xf numFmtId="0" fontId="3" fillId="0" borderId="0" xfId="2" applyFont="1"/>
    <xf numFmtId="0" fontId="2" fillId="0" borderId="0" xfId="2" applyAlignment="1">
      <alignment vertical="center"/>
    </xf>
    <xf numFmtId="0" fontId="2" fillId="4" borderId="7" xfId="2" applyFill="1" applyBorder="1" applyAlignment="1">
      <alignment vertical="center"/>
    </xf>
    <xf numFmtId="0" fontId="2" fillId="4" borderId="8" xfId="2" applyFill="1" applyBorder="1" applyAlignment="1">
      <alignment vertical="center"/>
    </xf>
    <xf numFmtId="11" fontId="2" fillId="4" borderId="7" xfId="2" applyNumberFormat="1" applyFill="1" applyBorder="1" applyAlignment="1">
      <alignment vertical="center"/>
    </xf>
    <xf numFmtId="0" fontId="2" fillId="4" borderId="9" xfId="2" applyFill="1" applyBorder="1" applyAlignment="1">
      <alignment vertical="center"/>
    </xf>
    <xf numFmtId="0" fontId="2" fillId="4" borderId="7" xfId="2" applyFill="1" applyBorder="1" applyAlignment="1">
      <alignment vertical="center" wrapText="1"/>
    </xf>
    <xf numFmtId="0" fontId="2" fillId="4" borderId="10" xfId="2" applyFill="1" applyBorder="1" applyAlignment="1">
      <alignment vertical="center" wrapText="1"/>
    </xf>
    <xf numFmtId="0" fontId="2" fillId="4" borderId="11" xfId="2" applyFill="1" applyBorder="1" applyAlignment="1">
      <alignment vertical="center" wrapText="1"/>
    </xf>
    <xf numFmtId="0" fontId="2" fillId="4" borderId="10" xfId="2" applyFill="1" applyBorder="1" applyAlignment="1">
      <alignment vertical="center"/>
    </xf>
    <xf numFmtId="0" fontId="2" fillId="4" borderId="10" xfId="2" applyFill="1" applyBorder="1" applyAlignment="1">
      <alignment horizontal="center" vertical="center" wrapText="1"/>
    </xf>
    <xf numFmtId="0" fontId="2" fillId="4" borderId="12" xfId="2" applyFill="1" applyBorder="1" applyAlignment="1">
      <alignment vertical="center"/>
    </xf>
    <xf numFmtId="0" fontId="2" fillId="2" borderId="13" xfId="2" applyFill="1" applyBorder="1"/>
    <xf numFmtId="0" fontId="2" fillId="3" borderId="14" xfId="2" applyFill="1" applyBorder="1"/>
    <xf numFmtId="0" fontId="2" fillId="3" borderId="15" xfId="2" applyFill="1" applyBorder="1"/>
    <xf numFmtId="0" fontId="2" fillId="3" borderId="16" xfId="2" applyFill="1" applyBorder="1"/>
    <xf numFmtId="0" fontId="2" fillId="3" borderId="16" xfId="2" applyFill="1" applyBorder="1" applyAlignment="1">
      <alignment horizontal="center"/>
    </xf>
    <xf numFmtId="0" fontId="2" fillId="2" borderId="17" xfId="2" applyFill="1" applyBorder="1"/>
    <xf numFmtId="0" fontId="2" fillId="0" borderId="14" xfId="2" applyBorder="1"/>
    <xf numFmtId="0" fontId="2" fillId="0" borderId="15" xfId="2" applyBorder="1"/>
    <xf numFmtId="0" fontId="2" fillId="0" borderId="16" xfId="2" applyBorder="1"/>
    <xf numFmtId="0" fontId="2" fillId="0" borderId="16" xfId="2" applyBorder="1" applyAlignment="1">
      <alignment horizontal="center"/>
    </xf>
    <xf numFmtId="11" fontId="2" fillId="3" borderId="14" xfId="2" applyNumberFormat="1" applyFill="1" applyBorder="1"/>
    <xf numFmtId="0" fontId="2" fillId="2" borderId="18" xfId="2" applyFill="1" applyBorder="1"/>
    <xf numFmtId="0" fontId="2" fillId="3" borderId="7" xfId="2" applyFill="1" applyBorder="1"/>
    <xf numFmtId="0" fontId="2" fillId="3" borderId="8" xfId="2" applyFill="1" applyBorder="1"/>
    <xf numFmtId="0" fontId="2" fillId="3" borderId="9" xfId="2" applyFill="1" applyBorder="1"/>
    <xf numFmtId="0" fontId="2" fillId="3" borderId="9" xfId="2" applyFill="1" applyBorder="1" applyAlignment="1">
      <alignment horizontal="center"/>
    </xf>
    <xf numFmtId="0" fontId="2" fillId="5" borderId="0" xfId="2" applyFill="1"/>
    <xf numFmtId="0" fontId="3" fillId="5" borderId="19" xfId="2" applyFont="1" applyFill="1" applyBorder="1"/>
    <xf numFmtId="0" fontId="3" fillId="5" borderId="20" xfId="2" applyFont="1" applyFill="1" applyBorder="1"/>
    <xf numFmtId="0" fontId="3" fillId="5" borderId="1" xfId="2" applyFont="1" applyFill="1" applyBorder="1"/>
    <xf numFmtId="0" fontId="3" fillId="5" borderId="2" xfId="2" applyFont="1" applyFill="1" applyBorder="1"/>
    <xf numFmtId="0" fontId="3" fillId="5" borderId="3" xfId="2" applyFont="1" applyFill="1" applyBorder="1"/>
    <xf numFmtId="0" fontId="3" fillId="5" borderId="2" xfId="2" applyFont="1" applyFill="1" applyBorder="1" applyAlignment="1">
      <alignment horizontal="center"/>
    </xf>
    <xf numFmtId="0" fontId="2" fillId="0" borderId="0" xfId="2" applyAlignment="1">
      <alignment horizontal="center"/>
    </xf>
    <xf numFmtId="0" fontId="2" fillId="3" borderId="4" xfId="2" applyFill="1" applyBorder="1"/>
    <xf numFmtId="0" fontId="2" fillId="3" borderId="5" xfId="2" applyFill="1" applyBorder="1"/>
    <xf numFmtId="0" fontId="2" fillId="3" borderId="6" xfId="2" applyFill="1" applyBorder="1"/>
    <xf numFmtId="0" fontId="2" fillId="3" borderId="6" xfId="2" applyFill="1" applyBorder="1" applyAlignment="1">
      <alignment horizontal="center"/>
    </xf>
    <xf numFmtId="0" fontId="2" fillId="0" borderId="7" xfId="2" applyBorder="1"/>
    <xf numFmtId="0" fontId="2" fillId="0" borderId="8" xfId="2" applyBorder="1"/>
    <xf numFmtId="0" fontId="2" fillId="0" borderId="9" xfId="2" applyBorder="1"/>
    <xf numFmtId="0" fontId="2" fillId="0" borderId="9" xfId="2" applyBorder="1" applyAlignment="1">
      <alignment horizontal="center"/>
    </xf>
    <xf numFmtId="0" fontId="3" fillId="5" borderId="9" xfId="2" applyFont="1" applyFill="1" applyBorder="1" applyAlignment="1">
      <alignment horizontal="center"/>
    </xf>
    <xf numFmtId="0" fontId="2" fillId="8" borderId="9" xfId="2" applyFill="1" applyBorder="1" applyAlignment="1">
      <alignment vertical="center"/>
    </xf>
    <xf numFmtId="0" fontId="2" fillId="8" borderId="9" xfId="2" applyFill="1" applyBorder="1" applyAlignment="1">
      <alignment vertical="center" wrapText="1"/>
    </xf>
    <xf numFmtId="0" fontId="2" fillId="6" borderId="9" xfId="2" applyFill="1" applyBorder="1"/>
    <xf numFmtId="0" fontId="2" fillId="6" borderId="16" xfId="2" applyFill="1" applyBorder="1"/>
    <xf numFmtId="0" fontId="3" fillId="0" borderId="16" xfId="2" applyFont="1" applyBorder="1"/>
    <xf numFmtId="0" fontId="2" fillId="11" borderId="9" xfId="2" applyFill="1" applyBorder="1" applyAlignment="1">
      <alignment horizontal="center" vertical="center"/>
    </xf>
    <xf numFmtId="0" fontId="2" fillId="11" borderId="9" xfId="2" applyFill="1" applyBorder="1" applyAlignment="1">
      <alignment horizontal="center" vertical="center" wrapText="1"/>
    </xf>
    <xf numFmtId="0" fontId="2" fillId="0" borderId="24" xfId="2" applyBorder="1"/>
    <xf numFmtId="0" fontId="2" fillId="14" borderId="21" xfId="2" applyFill="1" applyBorder="1" applyAlignment="1">
      <alignment vertical="center"/>
    </xf>
    <xf numFmtId="0" fontId="2" fillId="14" borderId="21" xfId="2" applyFill="1" applyBorder="1" applyAlignment="1">
      <alignment vertical="center" wrapText="1"/>
    </xf>
    <xf numFmtId="0" fontId="2" fillId="12" borderId="9" xfId="2" applyFill="1" applyBorder="1"/>
    <xf numFmtId="0" fontId="2" fillId="13" borderId="16" xfId="2" applyFill="1" applyBorder="1"/>
    <xf numFmtId="0" fontId="2" fillId="12" borderId="21" xfId="2" applyFill="1" applyBorder="1"/>
    <xf numFmtId="0" fontId="2" fillId="12" borderId="22" xfId="2" applyFill="1" applyBorder="1"/>
    <xf numFmtId="0" fontId="2" fillId="13" borderId="9" xfId="2" applyFill="1" applyBorder="1"/>
    <xf numFmtId="0" fontId="2" fillId="13" borderId="24" xfId="2" applyFill="1" applyBorder="1"/>
    <xf numFmtId="0" fontId="2" fillId="16" borderId="9" xfId="2" applyFill="1" applyBorder="1" applyAlignment="1">
      <alignment vertical="center"/>
    </xf>
    <xf numFmtId="0" fontId="2" fillId="16" borderId="10" xfId="2" applyFill="1" applyBorder="1" applyAlignment="1">
      <alignment vertical="center"/>
    </xf>
    <xf numFmtId="0" fontId="2" fillId="17" borderId="13" xfId="2" applyFill="1" applyBorder="1"/>
    <xf numFmtId="0" fontId="2" fillId="15" borderId="16" xfId="2" applyFill="1" applyBorder="1"/>
    <xf numFmtId="0" fontId="2" fillId="15" borderId="24" xfId="2" applyFill="1" applyBorder="1"/>
    <xf numFmtId="0" fontId="2" fillId="17" borderId="17" xfId="2" applyFill="1" applyBorder="1"/>
    <xf numFmtId="0" fontId="2" fillId="17" borderId="18" xfId="2" applyFill="1" applyBorder="1"/>
    <xf numFmtId="0" fontId="2" fillId="15" borderId="9" xfId="2" applyFill="1" applyBorder="1"/>
    <xf numFmtId="0" fontId="2" fillId="15" borderId="10" xfId="2" applyFill="1" applyBorder="1"/>
    <xf numFmtId="0" fontId="2" fillId="17" borderId="9" xfId="2" applyFill="1" applyBorder="1"/>
    <xf numFmtId="0" fontId="2" fillId="17" borderId="21" xfId="2" applyFill="1" applyBorder="1"/>
    <xf numFmtId="0" fontId="2" fillId="17" borderId="22" xfId="2" applyFill="1" applyBorder="1"/>
    <xf numFmtId="0" fontId="2" fillId="19" borderId="16" xfId="2" applyFill="1" applyBorder="1" applyAlignment="1">
      <alignment horizontal="center" wrapText="1"/>
    </xf>
    <xf numFmtId="0" fontId="2" fillId="19" borderId="16" xfId="2" applyFill="1" applyBorder="1" applyAlignment="1">
      <alignment wrapText="1"/>
    </xf>
    <xf numFmtId="0" fontId="2" fillId="19" borderId="16" xfId="2" applyFill="1" applyBorder="1"/>
    <xf numFmtId="0" fontId="2" fillId="19" borderId="24" xfId="2" applyFill="1" applyBorder="1"/>
    <xf numFmtId="0" fontId="2" fillId="18" borderId="13" xfId="2" applyFill="1" applyBorder="1"/>
    <xf numFmtId="0" fontId="2" fillId="18" borderId="16" xfId="2" applyFill="1" applyBorder="1"/>
    <xf numFmtId="0" fontId="2" fillId="18" borderId="17" xfId="2" applyFill="1" applyBorder="1"/>
    <xf numFmtId="0" fontId="2" fillId="18" borderId="18" xfId="2" applyFill="1" applyBorder="1"/>
    <xf numFmtId="0" fontId="2" fillId="18" borderId="9" xfId="2" applyFill="1" applyBorder="1"/>
    <xf numFmtId="0" fontId="2" fillId="18" borderId="21" xfId="2" applyFill="1" applyBorder="1"/>
    <xf numFmtId="0" fontId="2" fillId="18" borderId="22" xfId="2" applyFill="1" applyBorder="1"/>
    <xf numFmtId="9" fontId="0" fillId="0" borderId="28" xfId="1" applyFont="1" applyBorder="1"/>
    <xf numFmtId="9" fontId="0" fillId="0" borderId="29" xfId="1" applyFont="1" applyBorder="1"/>
    <xf numFmtId="9" fontId="0" fillId="0" borderId="30" xfId="1" applyFont="1" applyBorder="1"/>
    <xf numFmtId="9" fontId="0" fillId="0" borderId="32" xfId="1" applyFont="1" applyBorder="1"/>
    <xf numFmtId="0" fontId="2" fillId="8" borderId="9" xfId="2" applyFill="1" applyBorder="1" applyAlignment="1">
      <alignment horizontal="center" vertical="center" wrapText="1"/>
    </xf>
    <xf numFmtId="0" fontId="2" fillId="0" borderId="0" xfId="2" applyAlignment="1">
      <alignment horizontal="center" vertical="center"/>
    </xf>
    <xf numFmtId="0" fontId="2" fillId="8" borderId="9" xfId="2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6" borderId="13" xfId="2" applyFill="1" applyBorder="1"/>
    <xf numFmtId="0" fontId="2" fillId="6" borderId="17" xfId="2" applyFill="1" applyBorder="1"/>
    <xf numFmtId="0" fontId="2" fillId="6" borderId="18" xfId="2" applyFill="1" applyBorder="1"/>
    <xf numFmtId="0" fontId="2" fillId="8" borderId="7" xfId="2" applyFill="1" applyBorder="1" applyAlignment="1">
      <alignment horizontal="center" vertical="center"/>
    </xf>
    <xf numFmtId="0" fontId="2" fillId="8" borderId="8" xfId="2" applyFill="1" applyBorder="1" applyAlignment="1">
      <alignment horizontal="center" vertical="center"/>
    </xf>
    <xf numFmtId="0" fontId="2" fillId="6" borderId="14" xfId="2" applyFill="1" applyBorder="1"/>
    <xf numFmtId="0" fontId="2" fillId="6" borderId="15" xfId="2" applyFill="1" applyBorder="1"/>
    <xf numFmtId="0" fontId="2" fillId="6" borderId="7" xfId="2" applyFill="1" applyBorder="1"/>
    <xf numFmtId="0" fontId="2" fillId="6" borderId="8" xfId="2" applyFill="1" applyBorder="1"/>
    <xf numFmtId="0" fontId="2" fillId="8" borderId="7" xfId="2" applyFill="1" applyBorder="1" applyAlignment="1">
      <alignment horizontal="center" vertical="center" wrapText="1"/>
    </xf>
    <xf numFmtId="0" fontId="2" fillId="6" borderId="4" xfId="2" applyFill="1" applyBorder="1"/>
    <xf numFmtId="0" fontId="2" fillId="6" borderId="6" xfId="2" applyFill="1" applyBorder="1"/>
    <xf numFmtId="0" fontId="2" fillId="6" borderId="5" xfId="2" applyFill="1" applyBorder="1"/>
    <xf numFmtId="0" fontId="3" fillId="0" borderId="1" xfId="2" applyFont="1" applyBorder="1"/>
    <xf numFmtId="0" fontId="3" fillId="0" borderId="2" xfId="2" applyFont="1" applyBorder="1"/>
    <xf numFmtId="0" fontId="3" fillId="0" borderId="3" xfId="2" applyFont="1" applyBorder="1"/>
    <xf numFmtId="0" fontId="2" fillId="8" borderId="7" xfId="2" applyFill="1" applyBorder="1" applyAlignment="1">
      <alignment vertical="center"/>
    </xf>
    <xf numFmtId="0" fontId="2" fillId="8" borderId="8" xfId="2" applyFill="1" applyBorder="1" applyAlignment="1">
      <alignment vertical="center"/>
    </xf>
    <xf numFmtId="0" fontId="3" fillId="0" borderId="26" xfId="2" applyFont="1" applyBorder="1"/>
    <xf numFmtId="0" fontId="3" fillId="0" borderId="31" xfId="2" applyFont="1" applyBorder="1"/>
    <xf numFmtId="0" fontId="3" fillId="0" borderId="27" xfId="2" applyFont="1" applyBorder="1"/>
    <xf numFmtId="0" fontId="2" fillId="4" borderId="7" xfId="2" applyFill="1" applyBorder="1" applyAlignment="1">
      <alignment horizontal="center" vertical="center"/>
    </xf>
    <xf numFmtId="0" fontId="2" fillId="4" borderId="8" xfId="2" applyFill="1" applyBorder="1" applyAlignment="1">
      <alignment horizontal="center" vertical="center"/>
    </xf>
    <xf numFmtId="0" fontId="2" fillId="4" borderId="9" xfId="2" applyFill="1" applyBorder="1" applyAlignment="1">
      <alignment horizontal="center" vertical="center"/>
    </xf>
    <xf numFmtId="0" fontId="2" fillId="4" borderId="7" xfId="2" applyFill="1" applyBorder="1" applyAlignment="1">
      <alignment horizontal="center" vertical="center" wrapText="1"/>
    </xf>
    <xf numFmtId="0" fontId="2" fillId="4" borderId="11" xfId="2" applyFill="1" applyBorder="1" applyAlignment="1">
      <alignment horizontal="center" vertical="center" wrapText="1"/>
    </xf>
    <xf numFmtId="0" fontId="2" fillId="4" borderId="10" xfId="2" applyFill="1" applyBorder="1" applyAlignment="1">
      <alignment horizontal="center" vertical="center"/>
    </xf>
    <xf numFmtId="0" fontId="2" fillId="4" borderId="12" xfId="2" applyFill="1" applyBorder="1" applyAlignment="1">
      <alignment horizontal="center" vertical="center"/>
    </xf>
    <xf numFmtId="0" fontId="3" fillId="5" borderId="7" xfId="2" applyFont="1" applyFill="1" applyBorder="1" applyAlignment="1">
      <alignment horizontal="center"/>
    </xf>
    <xf numFmtId="0" fontId="3" fillId="5" borderId="8" xfId="2" applyFont="1" applyFill="1" applyBorder="1" applyAlignment="1">
      <alignment horizontal="center"/>
    </xf>
    <xf numFmtId="9" fontId="0" fillId="0" borderId="28" xfId="1" applyFont="1" applyBorder="1" applyAlignment="1">
      <alignment horizontal="center"/>
    </xf>
    <xf numFmtId="9" fontId="0" fillId="0" borderId="30" xfId="1" applyFont="1" applyBorder="1" applyAlignment="1">
      <alignment horizontal="center"/>
    </xf>
    <xf numFmtId="9" fontId="0" fillId="0" borderId="32" xfId="1" applyFont="1" applyBorder="1" applyAlignment="1">
      <alignment horizontal="center"/>
    </xf>
    <xf numFmtId="9" fontId="0" fillId="0" borderId="29" xfId="1" applyFont="1" applyBorder="1" applyAlignment="1">
      <alignment horizontal="center"/>
    </xf>
    <xf numFmtId="9" fontId="4" fillId="0" borderId="25" xfId="1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2" fillId="11" borderId="22" xfId="2" applyFill="1" applyBorder="1" applyAlignment="1">
      <alignment horizontal="center" vertical="center"/>
    </xf>
    <xf numFmtId="0" fontId="2" fillId="9" borderId="9" xfId="2" applyFill="1" applyBorder="1" applyAlignment="1">
      <alignment horizontal="center" vertical="center"/>
    </xf>
    <xf numFmtId="0" fontId="2" fillId="9" borderId="16" xfId="2" applyFill="1" applyBorder="1" applyAlignment="1">
      <alignment horizontal="center" vertical="center"/>
    </xf>
    <xf numFmtId="0" fontId="2" fillId="11" borderId="16" xfId="2" applyFill="1" applyBorder="1" applyAlignment="1">
      <alignment horizontal="center" vertical="center"/>
    </xf>
    <xf numFmtId="0" fontId="2" fillId="9" borderId="21" xfId="2" applyFill="1" applyBorder="1" applyAlignment="1">
      <alignment horizontal="center" vertical="center"/>
    </xf>
    <xf numFmtId="0" fontId="2" fillId="0" borderId="16" xfId="2" applyBorder="1" applyAlignment="1">
      <alignment horizontal="center" vertical="center"/>
    </xf>
    <xf numFmtId="0" fontId="2" fillId="10" borderId="16" xfId="2" applyFill="1" applyBorder="1" applyAlignment="1">
      <alignment horizontal="center" vertical="center"/>
    </xf>
    <xf numFmtId="0" fontId="2" fillId="9" borderId="22" xfId="2" applyFill="1" applyBorder="1" applyAlignment="1">
      <alignment horizontal="center" vertical="center"/>
    </xf>
    <xf numFmtId="0" fontId="2" fillId="10" borderId="9" xfId="2" applyFill="1" applyBorder="1" applyAlignment="1">
      <alignment horizontal="center" vertical="center"/>
    </xf>
    <xf numFmtId="0" fontId="3" fillId="0" borderId="16" xfId="2" applyFont="1" applyBorder="1" applyAlignment="1">
      <alignment horizontal="center" vertical="center"/>
    </xf>
    <xf numFmtId="0" fontId="2" fillId="9" borderId="13" xfId="2" applyFill="1" applyBorder="1" applyAlignment="1">
      <alignment horizontal="center" vertical="center"/>
    </xf>
    <xf numFmtId="0" fontId="2" fillId="11" borderId="24" xfId="2" applyFill="1" applyBorder="1" applyAlignment="1">
      <alignment horizontal="center" vertical="center"/>
    </xf>
    <xf numFmtId="0" fontId="2" fillId="9" borderId="17" xfId="2" applyFill="1" applyBorder="1" applyAlignment="1">
      <alignment horizontal="center" vertical="center"/>
    </xf>
    <xf numFmtId="0" fontId="2" fillId="0" borderId="24" xfId="2" applyBorder="1" applyAlignment="1">
      <alignment horizontal="center" vertical="center"/>
    </xf>
    <xf numFmtId="0" fontId="2" fillId="10" borderId="24" xfId="2" applyFill="1" applyBorder="1" applyAlignment="1">
      <alignment horizontal="center" vertical="center"/>
    </xf>
    <xf numFmtId="0" fontId="2" fillId="9" borderId="18" xfId="2" applyFill="1" applyBorder="1" applyAlignment="1">
      <alignment horizontal="center" vertical="center"/>
    </xf>
    <xf numFmtId="0" fontId="2" fillId="11" borderId="7" xfId="2" applyFill="1" applyBorder="1" applyAlignment="1">
      <alignment horizontal="center" vertical="center"/>
    </xf>
    <xf numFmtId="0" fontId="2" fillId="11" borderId="8" xfId="2" applyFill="1" applyBorder="1" applyAlignment="1">
      <alignment horizontal="center" vertical="center" wrapText="1"/>
    </xf>
    <xf numFmtId="0" fontId="2" fillId="11" borderId="8" xfId="2" applyFill="1" applyBorder="1" applyAlignment="1">
      <alignment horizontal="center" vertical="center"/>
    </xf>
    <xf numFmtId="0" fontId="2" fillId="11" borderId="35" xfId="2" applyFill="1" applyBorder="1" applyAlignment="1">
      <alignment horizontal="center" vertical="center"/>
    </xf>
    <xf numFmtId="0" fontId="2" fillId="11" borderId="36" xfId="2" applyFill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2" fillId="11" borderId="1" xfId="2" applyFill="1" applyBorder="1" applyAlignment="1">
      <alignment horizontal="center" vertical="center"/>
    </xf>
    <xf numFmtId="0" fontId="2" fillId="11" borderId="2" xfId="2" applyFill="1" applyBorder="1" applyAlignment="1">
      <alignment horizontal="center" vertical="center" wrapText="1"/>
    </xf>
    <xf numFmtId="0" fontId="2" fillId="11" borderId="3" xfId="2" applyFill="1" applyBorder="1" applyAlignment="1">
      <alignment horizontal="center" vertical="center" wrapText="1"/>
    </xf>
    <xf numFmtId="0" fontId="2" fillId="11" borderId="2" xfId="2" applyFill="1" applyBorder="1" applyAlignment="1">
      <alignment horizontal="center" vertical="center"/>
    </xf>
    <xf numFmtId="0" fontId="2" fillId="11" borderId="3" xfId="2" applyFill="1" applyBorder="1" applyAlignment="1">
      <alignment horizontal="center" vertical="center"/>
    </xf>
    <xf numFmtId="0" fontId="2" fillId="11" borderId="37" xfId="2" applyFill="1" applyBorder="1" applyAlignment="1">
      <alignment horizontal="center" vertical="center"/>
    </xf>
    <xf numFmtId="0" fontId="2" fillId="16" borderId="12" xfId="2" applyFill="1" applyBorder="1" applyAlignment="1">
      <alignment vertical="center"/>
    </xf>
    <xf numFmtId="0" fontId="2" fillId="16" borderId="21" xfId="2" applyFill="1" applyBorder="1" applyAlignment="1">
      <alignment vertical="center"/>
    </xf>
    <xf numFmtId="0" fontId="2" fillId="16" borderId="42" xfId="2" applyFill="1" applyBorder="1" applyAlignment="1">
      <alignment vertical="center"/>
    </xf>
    <xf numFmtId="0" fontId="0" fillId="0" borderId="25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32" xfId="0" applyBorder="1"/>
    <xf numFmtId="0" fontId="0" fillId="0" borderId="29" xfId="0" applyBorder="1"/>
    <xf numFmtId="0" fontId="0" fillId="0" borderId="28" xfId="0" applyBorder="1"/>
    <xf numFmtId="0" fontId="0" fillId="0" borderId="53" xfId="0" applyBorder="1"/>
    <xf numFmtId="0" fontId="0" fillId="0" borderId="55" xfId="0" applyBorder="1"/>
    <xf numFmtId="0" fontId="0" fillId="0" borderId="56" xfId="0" applyBorder="1"/>
    <xf numFmtId="0" fontId="0" fillId="0" borderId="57" xfId="0" applyBorder="1"/>
    <xf numFmtId="0" fontId="2" fillId="0" borderId="26" xfId="2" applyFill="1" applyBorder="1" applyAlignment="1">
      <alignment horizontal="center" vertical="center"/>
    </xf>
    <xf numFmtId="0" fontId="2" fillId="0" borderId="31" xfId="2" applyFill="1" applyBorder="1" applyAlignment="1">
      <alignment horizontal="center" vertical="center"/>
    </xf>
    <xf numFmtId="0" fontId="2" fillId="0" borderId="27" xfId="2" applyFill="1" applyBorder="1" applyAlignment="1">
      <alignment horizontal="center" vertical="center"/>
    </xf>
    <xf numFmtId="9" fontId="0" fillId="0" borderId="44" xfId="0" applyNumberFormat="1" applyBorder="1" applyAlignment="1">
      <alignment horizontal="center"/>
    </xf>
    <xf numFmtId="0" fontId="0" fillId="0" borderId="44" xfId="0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3" borderId="4" xfId="2" applyFont="1" applyFill="1" applyBorder="1" applyAlignment="1">
      <alignment horizontal="center"/>
    </xf>
    <xf numFmtId="0" fontId="3" fillId="3" borderId="5" xfId="2" applyFont="1" applyFill="1" applyBorder="1" applyAlignment="1">
      <alignment horizontal="center"/>
    </xf>
    <xf numFmtId="0" fontId="3" fillId="3" borderId="6" xfId="2" applyFont="1" applyFill="1" applyBorder="1" applyAlignment="1">
      <alignment horizontal="center"/>
    </xf>
    <xf numFmtId="0" fontId="3" fillId="6" borderId="1" xfId="2" applyFont="1" applyFill="1" applyBorder="1" applyAlignment="1">
      <alignment horizontal="center"/>
    </xf>
    <xf numFmtId="0" fontId="3" fillId="6" borderId="2" xfId="2" applyFont="1" applyFill="1" applyBorder="1" applyAlignment="1">
      <alignment horizontal="center"/>
    </xf>
    <xf numFmtId="0" fontId="3" fillId="6" borderId="3" xfId="2" applyFont="1" applyFill="1" applyBorder="1" applyAlignment="1">
      <alignment horizontal="center"/>
    </xf>
    <xf numFmtId="0" fontId="3" fillId="7" borderId="4" xfId="2" applyFont="1" applyFill="1" applyBorder="1" applyAlignment="1">
      <alignment horizontal="center"/>
    </xf>
    <xf numFmtId="0" fontId="3" fillId="7" borderId="6" xfId="2" applyFont="1" applyFill="1" applyBorder="1" applyAlignment="1">
      <alignment horizontal="center"/>
    </xf>
    <xf numFmtId="0" fontId="3" fillId="7" borderId="5" xfId="2" applyFont="1" applyFill="1" applyBorder="1" applyAlignment="1">
      <alignment horizontal="center"/>
    </xf>
    <xf numFmtId="0" fontId="3" fillId="6" borderId="9" xfId="2" applyFont="1" applyFill="1" applyBorder="1" applyAlignment="1">
      <alignment horizontal="center"/>
    </xf>
    <xf numFmtId="0" fontId="3" fillId="10" borderId="33" xfId="2" applyFont="1" applyFill="1" applyBorder="1" applyAlignment="1">
      <alignment horizontal="center" vertical="center"/>
    </xf>
    <xf numFmtId="0" fontId="3" fillId="10" borderId="34" xfId="2" applyFont="1" applyFill="1" applyBorder="1" applyAlignment="1">
      <alignment horizontal="center" vertical="center"/>
    </xf>
    <xf numFmtId="0" fontId="3" fillId="10" borderId="5" xfId="2" applyFont="1" applyFill="1" applyBorder="1" applyAlignment="1">
      <alignment horizontal="center" vertical="center"/>
    </xf>
    <xf numFmtId="0" fontId="3" fillId="10" borderId="4" xfId="2" applyFont="1" applyFill="1" applyBorder="1" applyAlignment="1">
      <alignment horizontal="center" vertical="center"/>
    </xf>
    <xf numFmtId="0" fontId="3" fillId="10" borderId="6" xfId="2" applyFont="1" applyFill="1" applyBorder="1" applyAlignment="1">
      <alignment horizontal="center" vertical="center"/>
    </xf>
    <xf numFmtId="0" fontId="3" fillId="9" borderId="9" xfId="2" applyFont="1" applyFill="1" applyBorder="1" applyAlignment="1">
      <alignment horizontal="center" vertical="center"/>
    </xf>
    <xf numFmtId="0" fontId="3" fillId="10" borderId="23" xfId="2" applyFont="1" applyFill="1" applyBorder="1" applyAlignment="1">
      <alignment horizontal="center" vertical="center"/>
    </xf>
    <xf numFmtId="0" fontId="3" fillId="10" borderId="16" xfId="2" applyFont="1" applyFill="1" applyBorder="1" applyAlignment="1">
      <alignment horizontal="center" vertical="center"/>
    </xf>
    <xf numFmtId="0" fontId="3" fillId="12" borderId="16" xfId="2" applyFont="1" applyFill="1" applyBorder="1" applyAlignment="1">
      <alignment horizontal="center"/>
    </xf>
    <xf numFmtId="0" fontId="2" fillId="13" borderId="16" xfId="2" applyFill="1" applyBorder="1" applyAlignment="1">
      <alignment horizontal="center"/>
    </xf>
    <xf numFmtId="0" fontId="3" fillId="18" borderId="9" xfId="2" applyFont="1" applyFill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9" fontId="4" fillId="0" borderId="28" xfId="1" applyFont="1" applyBorder="1" applyAlignment="1">
      <alignment horizontal="center" vertical="center"/>
    </xf>
    <xf numFmtId="9" fontId="4" fillId="0" borderId="32" xfId="1" applyFont="1" applyBorder="1" applyAlignment="1">
      <alignment horizontal="center" vertical="center"/>
    </xf>
    <xf numFmtId="9" fontId="4" fillId="0" borderId="29" xfId="1" applyFont="1" applyBorder="1" applyAlignment="1">
      <alignment horizontal="center" vertical="center"/>
    </xf>
    <xf numFmtId="9" fontId="4" fillId="0" borderId="38" xfId="1" applyFont="1" applyBorder="1" applyAlignment="1">
      <alignment horizontal="center" vertical="center"/>
    </xf>
    <xf numFmtId="0" fontId="3" fillId="13" borderId="16" xfId="2" applyFont="1" applyFill="1" applyBorder="1" applyAlignment="1">
      <alignment horizontal="center"/>
    </xf>
    <xf numFmtId="0" fontId="3" fillId="15" borderId="16" xfId="2" applyFont="1" applyFill="1" applyBorder="1" applyAlignment="1">
      <alignment horizontal="center"/>
    </xf>
    <xf numFmtId="0" fontId="3" fillId="15" borderId="24" xfId="2" applyFont="1" applyFill="1" applyBorder="1" applyAlignment="1">
      <alignment horizontal="center"/>
    </xf>
    <xf numFmtId="0" fontId="3" fillId="0" borderId="24" xfId="2" applyFont="1" applyBorder="1"/>
    <xf numFmtId="0" fontId="3" fillId="0" borderId="7" xfId="2" applyFont="1" applyBorder="1"/>
    <xf numFmtId="0" fontId="3" fillId="0" borderId="9" xfId="2" applyFont="1" applyBorder="1"/>
    <xf numFmtId="0" fontId="3" fillId="0" borderId="8" xfId="2" applyFont="1" applyBorder="1"/>
    <xf numFmtId="9" fontId="4" fillId="0" borderId="39" xfId="1" applyFont="1" applyBorder="1"/>
    <xf numFmtId="9" fontId="4" fillId="0" borderId="40" xfId="1" applyFont="1" applyBorder="1"/>
    <xf numFmtId="9" fontId="4" fillId="0" borderId="41" xfId="1" applyFont="1" applyBorder="1"/>
    <xf numFmtId="0" fontId="3" fillId="15" borderId="26" xfId="2" applyFont="1" applyFill="1" applyBorder="1" applyAlignment="1">
      <alignment horizontal="center"/>
    </xf>
    <xf numFmtId="0" fontId="3" fillId="15" borderId="31" xfId="2" applyFont="1" applyFill="1" applyBorder="1" applyAlignment="1">
      <alignment horizontal="center"/>
    </xf>
    <xf numFmtId="0" fontId="3" fillId="15" borderId="27" xfId="2" applyFont="1" applyFill="1" applyBorder="1" applyAlignment="1">
      <alignment horizontal="center"/>
    </xf>
    <xf numFmtId="0" fontId="3" fillId="15" borderId="1" xfId="2" applyFont="1" applyFill="1" applyBorder="1" applyAlignment="1">
      <alignment horizontal="center"/>
    </xf>
    <xf numFmtId="0" fontId="3" fillId="15" borderId="2" xfId="2" applyFont="1" applyFill="1" applyBorder="1" applyAlignment="1">
      <alignment horizontal="center"/>
    </xf>
    <xf numFmtId="0" fontId="3" fillId="15" borderId="3" xfId="2" applyFont="1" applyFill="1" applyBorder="1" applyAlignment="1">
      <alignment horizontal="center"/>
    </xf>
    <xf numFmtId="0" fontId="3" fillId="15" borderId="37" xfId="2" applyFont="1" applyFill="1" applyBorder="1" applyAlignment="1">
      <alignment horizontal="center"/>
    </xf>
    <xf numFmtId="0" fontId="3" fillId="15" borderId="43" xfId="2" applyFont="1" applyFill="1" applyBorder="1" applyAlignment="1">
      <alignment horizontal="center"/>
    </xf>
    <xf numFmtId="9" fontId="4" fillId="0" borderId="0" xfId="1" applyFont="1"/>
    <xf numFmtId="0" fontId="4" fillId="0" borderId="28" xfId="0" applyFont="1" applyBorder="1"/>
    <xf numFmtId="0" fontId="4" fillId="0" borderId="32" xfId="0" applyFont="1" applyBorder="1"/>
    <xf numFmtId="0" fontId="4" fillId="0" borderId="29" xfId="0" applyFont="1" applyBorder="1"/>
    <xf numFmtId="0" fontId="4" fillId="20" borderId="51" xfId="0" applyFont="1" applyFill="1" applyBorder="1" applyAlignment="1">
      <alignment horizontal="center"/>
    </xf>
    <xf numFmtId="0" fontId="4" fillId="20" borderId="52" xfId="0" applyFont="1" applyFill="1" applyBorder="1" applyAlignment="1">
      <alignment horizontal="center"/>
    </xf>
    <xf numFmtId="0" fontId="4" fillId="20" borderId="43" xfId="0" applyFont="1" applyFill="1" applyBorder="1" applyAlignment="1">
      <alignment horizontal="center"/>
    </xf>
    <xf numFmtId="9" fontId="4" fillId="20" borderId="49" xfId="1" applyFont="1" applyFill="1" applyBorder="1"/>
    <xf numFmtId="9" fontId="4" fillId="20" borderId="50" xfId="1" applyFont="1" applyFill="1" applyBorder="1"/>
    <xf numFmtId="9" fontId="4" fillId="20" borderId="54" xfId="1" applyFont="1" applyFill="1" applyBorder="1"/>
    <xf numFmtId="9" fontId="4" fillId="20" borderId="51" xfId="1" applyFont="1" applyFill="1" applyBorder="1"/>
    <xf numFmtId="9" fontId="4" fillId="20" borderId="52" xfId="1" applyFont="1" applyFill="1" applyBorder="1"/>
    <xf numFmtId="9" fontId="4" fillId="20" borderId="43" xfId="1" applyFont="1" applyFill="1" applyBorder="1"/>
  </cellXfs>
  <cellStyles count="3">
    <cellStyle name="Default" xfId="2" xr:uid="{390424CC-BBDF-4337-AD3F-5557827715D8}"/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STAKEHOLDER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stakeholder!$B$57:$W$57</c:f>
              <c:strCache>
                <c:ptCount val="22"/>
                <c:pt idx="0">
                  <c:v>M</c:v>
                </c:pt>
                <c:pt idx="1">
                  <c:v>F</c:v>
                </c:pt>
                <c:pt idx="2">
                  <c:v>18 e 30</c:v>
                </c:pt>
                <c:pt idx="3">
                  <c:v>31 e 40</c:v>
                </c:pt>
                <c:pt idx="4">
                  <c:v>41 e 50</c:v>
                </c:pt>
                <c:pt idx="5">
                  <c:v> 51 e 60</c:v>
                </c:pt>
                <c:pt idx="6">
                  <c:v>più 60</c:v>
                </c:pt>
                <c:pt idx="7">
                  <c:v>Licenza elementare</c:v>
                </c:pt>
                <c:pt idx="8">
                  <c:v>Licenza media inferiore</c:v>
                </c:pt>
                <c:pt idx="9">
                  <c:v>Media superiore Laurea</c:v>
                </c:pt>
                <c:pt idx="10">
                  <c:v>Dipendente</c:v>
                </c:pt>
                <c:pt idx="11">
                  <c:v>Autonomo</c:v>
                </c:pt>
                <c:pt idx="12">
                  <c:v>libero professionista</c:v>
                </c:pt>
                <c:pt idx="13">
                  <c:v>studente</c:v>
                </c:pt>
                <c:pt idx="14">
                  <c:v>casalinga</c:v>
                </c:pt>
                <c:pt idx="15">
                  <c:v>pensionato</c:v>
                </c:pt>
                <c:pt idx="16">
                  <c:v>disoccupato</c:v>
                </c:pt>
                <c:pt idx="17">
                  <c:v>altro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</c:strCache>
            </c:strRef>
          </c:cat>
          <c:val>
            <c:numRef>
              <c:f>stakeholder!$B$58:$W$58</c:f>
              <c:numCache>
                <c:formatCode>0%</c:formatCode>
                <c:ptCount val="22"/>
                <c:pt idx="0">
                  <c:v>0.53846153846153844</c:v>
                </c:pt>
                <c:pt idx="1">
                  <c:v>0.46153846153846156</c:v>
                </c:pt>
                <c:pt idx="2">
                  <c:v>0.10256410256410256</c:v>
                </c:pt>
                <c:pt idx="3">
                  <c:v>0.20512820512820512</c:v>
                </c:pt>
                <c:pt idx="4">
                  <c:v>0.20512820512820512</c:v>
                </c:pt>
                <c:pt idx="5">
                  <c:v>0.25641025641025639</c:v>
                </c:pt>
                <c:pt idx="6">
                  <c:v>0.23076923076923078</c:v>
                </c:pt>
                <c:pt idx="7">
                  <c:v>0.15384615384615385</c:v>
                </c:pt>
                <c:pt idx="8">
                  <c:v>0.35897435897435898</c:v>
                </c:pt>
                <c:pt idx="9">
                  <c:v>0.48717948717948717</c:v>
                </c:pt>
                <c:pt idx="10">
                  <c:v>0.41025641025641024</c:v>
                </c:pt>
                <c:pt idx="11">
                  <c:v>7.6923076923076927E-2</c:v>
                </c:pt>
                <c:pt idx="12">
                  <c:v>0.10256410256410256</c:v>
                </c:pt>
                <c:pt idx="13">
                  <c:v>5.128205128205128E-2</c:v>
                </c:pt>
                <c:pt idx="14">
                  <c:v>0.20512820512820512</c:v>
                </c:pt>
                <c:pt idx="15">
                  <c:v>0.12820512820512819</c:v>
                </c:pt>
                <c:pt idx="16">
                  <c:v>2.564102564102564E-2</c:v>
                </c:pt>
                <c:pt idx="17">
                  <c:v>0</c:v>
                </c:pt>
                <c:pt idx="18">
                  <c:v>2.564102564102564E-2</c:v>
                </c:pt>
                <c:pt idx="19">
                  <c:v>0</c:v>
                </c:pt>
                <c:pt idx="20">
                  <c:v>0.25641025641025639</c:v>
                </c:pt>
                <c:pt idx="21">
                  <c:v>0.71794871794871795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A0-4E98-B04C-22BBE2B0B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871936"/>
        <c:axId val="42869056"/>
      </c:barChart>
      <c:catAx>
        <c:axId val="42871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2869056"/>
        <c:crosses val="autoZero"/>
        <c:auto val="1"/>
        <c:lblAlgn val="ctr"/>
        <c:lblOffset val="100"/>
        <c:noMultiLvlLbl val="0"/>
      </c:catAx>
      <c:valAx>
        <c:axId val="42869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2871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UFFICI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uffici!$B$62:$W$62</c:f>
              <c:strCache>
                <c:ptCount val="22"/>
                <c:pt idx="0">
                  <c:v>incomprensibile</c:v>
                </c:pt>
                <c:pt idx="1">
                  <c:v>soddisfacente</c:v>
                </c:pt>
                <c:pt idx="2">
                  <c:v>buona</c:v>
                </c:pt>
                <c:pt idx="3">
                  <c:v>ottima</c:v>
                </c:pt>
                <c:pt idx="4">
                  <c:v>occasionale</c:v>
                </c:pt>
                <c:pt idx="5">
                  <c:v>saltuaria</c:v>
                </c:pt>
                <c:pt idx="6">
                  <c:v>frequente</c:v>
                </c:pt>
                <c:pt idx="7">
                  <c:v>accoglienti e adatti a pubblici uffici</c:v>
                </c:pt>
                <c:pt idx="8">
                  <c:v>non consentono la necessaria privacy</c:v>
                </c:pt>
                <c:pt idx="9">
                  <c:v>troppo affollati</c:v>
                </c:pt>
                <c:pt idx="10">
                  <c:v>scomodi nell'attesa</c:v>
                </c:pt>
                <c:pt idx="11">
                  <c:v>disordinati</c:v>
                </c:pt>
                <c:pt idx="12">
                  <c:v>altro</c:v>
                </c:pt>
                <c:pt idx="13">
                  <c:v>brevi</c:v>
                </c:pt>
                <c:pt idx="14">
                  <c:v>normali</c:v>
                </c:pt>
                <c:pt idx="15">
                  <c:v>lunghi</c:v>
                </c:pt>
                <c:pt idx="16">
                  <c:v>non so</c:v>
                </c:pt>
                <c:pt idx="17">
                  <c:v>scarso</c:v>
                </c:pt>
                <c:pt idx="18">
                  <c:v>insufficiente</c:v>
                </c:pt>
                <c:pt idx="19">
                  <c:v>buono</c:v>
                </c:pt>
                <c:pt idx="20">
                  <c:v>ottimo</c:v>
                </c:pt>
                <c:pt idx="21">
                  <c:v>suggerimenti</c:v>
                </c:pt>
              </c:strCache>
            </c:strRef>
          </c:cat>
          <c:val>
            <c:numRef>
              <c:f>uffici!$B$63:$W$63</c:f>
              <c:numCache>
                <c:formatCode>0%</c:formatCode>
                <c:ptCount val="22"/>
                <c:pt idx="0">
                  <c:v>0</c:v>
                </c:pt>
                <c:pt idx="1">
                  <c:v>0.15384615384615385</c:v>
                </c:pt>
                <c:pt idx="2">
                  <c:v>0.48717948717948717</c:v>
                </c:pt>
                <c:pt idx="3">
                  <c:v>0.33333333333333331</c:v>
                </c:pt>
                <c:pt idx="4">
                  <c:v>0.46153846153846156</c:v>
                </c:pt>
                <c:pt idx="5">
                  <c:v>0.33333333333333331</c:v>
                </c:pt>
                <c:pt idx="6">
                  <c:v>0.20512820512820512</c:v>
                </c:pt>
                <c:pt idx="7">
                  <c:v>0.48717948717948717</c:v>
                </c:pt>
                <c:pt idx="8">
                  <c:v>0.23076923076923078</c:v>
                </c:pt>
                <c:pt idx="9">
                  <c:v>7.6923076923076927E-2</c:v>
                </c:pt>
                <c:pt idx="10">
                  <c:v>0.23076923076923078</c:v>
                </c:pt>
                <c:pt idx="11">
                  <c:v>0.48717948717948717</c:v>
                </c:pt>
                <c:pt idx="12">
                  <c:v>0</c:v>
                </c:pt>
                <c:pt idx="13">
                  <c:v>0.25641025641025639</c:v>
                </c:pt>
                <c:pt idx="14">
                  <c:v>0.69230769230769229</c:v>
                </c:pt>
                <c:pt idx="15">
                  <c:v>7.6923076923076927E-2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0.71794871794871795</c:v>
                </c:pt>
                <c:pt idx="20">
                  <c:v>0.28205128205128205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C7-4D35-98C3-6C1DEE92A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3374768"/>
        <c:axId val="1463372848"/>
      </c:barChart>
      <c:catAx>
        <c:axId val="1463374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63372848"/>
        <c:crosses val="autoZero"/>
        <c:auto val="1"/>
        <c:lblAlgn val="ctr"/>
        <c:lblOffset val="100"/>
        <c:noMultiLvlLbl val="0"/>
      </c:catAx>
      <c:valAx>
        <c:axId val="1463372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63374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SITO INTERNET ISTITUZIONALE</a:t>
            </a:r>
          </a:p>
        </c:rich>
      </c:tx>
      <c:layout>
        <c:manualLayout>
          <c:xMode val="edge"/>
          <c:yMode val="edge"/>
          <c:x val="0.19207633420822401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sito!$B$60:$P$60</c:f>
              <c:strCache>
                <c:ptCount val="15"/>
                <c:pt idx="0">
                  <c:v>sì</c:v>
                </c:pt>
                <c:pt idx="1">
                  <c:v>no, non ne conoscevo l'esistenza</c:v>
                </c:pt>
                <c:pt idx="2">
                  <c:v>no, non ho conoscenze informatiche adeguate</c:v>
                </c:pt>
                <c:pt idx="3">
                  <c:v>non ho il computer, non sono abbonato ad internet</c:v>
                </c:pt>
                <c:pt idx="4">
                  <c:v>non so</c:v>
                </c:pt>
                <c:pt idx="5">
                  <c:v>scarso</c:v>
                </c:pt>
                <c:pt idx="6">
                  <c:v>insufficiente</c:v>
                </c:pt>
                <c:pt idx="7">
                  <c:v>buono</c:v>
                </c:pt>
                <c:pt idx="8">
                  <c:v>ottimo</c:v>
                </c:pt>
                <c:pt idx="9">
                  <c:v>inadeguato</c:v>
                </c:pt>
                <c:pt idx="10">
                  <c:v>soddisfacente</c:v>
                </c:pt>
                <c:pt idx="11">
                  <c:v>buono</c:v>
                </c:pt>
                <c:pt idx="12">
                  <c:v>ottimo</c:v>
                </c:pt>
                <c:pt idx="13">
                  <c:v>suggerimenti</c:v>
                </c:pt>
                <c:pt idx="14">
                  <c:v>astenuti</c:v>
                </c:pt>
              </c:strCache>
            </c:strRef>
          </c:cat>
          <c:val>
            <c:numRef>
              <c:f>sito!$B$61:$P$61</c:f>
              <c:numCache>
                <c:formatCode>0%</c:formatCode>
                <c:ptCount val="15"/>
                <c:pt idx="0">
                  <c:v>0.5641025641025641</c:v>
                </c:pt>
                <c:pt idx="1">
                  <c:v>0.23076923076923078</c:v>
                </c:pt>
                <c:pt idx="2">
                  <c:v>5.128205128205128E-2</c:v>
                </c:pt>
                <c:pt idx="3">
                  <c:v>0.12820512820512819</c:v>
                </c:pt>
                <c:pt idx="4">
                  <c:v>0.35897435897435898</c:v>
                </c:pt>
                <c:pt idx="5">
                  <c:v>0</c:v>
                </c:pt>
                <c:pt idx="6">
                  <c:v>2.564102564102564E-2</c:v>
                </c:pt>
                <c:pt idx="7">
                  <c:v>0.38461538461538464</c:v>
                </c:pt>
                <c:pt idx="8">
                  <c:v>0.20512820512820512</c:v>
                </c:pt>
                <c:pt idx="9">
                  <c:v>2.564102564102564E-2</c:v>
                </c:pt>
                <c:pt idx="10">
                  <c:v>0.15384615384615385</c:v>
                </c:pt>
                <c:pt idx="11">
                  <c:v>0.17948717948717949</c:v>
                </c:pt>
                <c:pt idx="12">
                  <c:v>7.6923076923076927E-2</c:v>
                </c:pt>
                <c:pt idx="14">
                  <c:v>0.10256410256410256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50-4701-A933-4001B9BB62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3987792"/>
        <c:axId val="693990192"/>
      </c:barChart>
      <c:catAx>
        <c:axId val="69398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93990192"/>
        <c:crosses val="autoZero"/>
        <c:auto val="1"/>
        <c:lblAlgn val="ctr"/>
        <c:lblOffset val="100"/>
        <c:noMultiLvlLbl val="0"/>
      </c:catAx>
      <c:valAx>
        <c:axId val="693990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93987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PERSONALE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personale!$B$52:$K$52</c:f>
              <c:strCache>
                <c:ptCount val="10"/>
                <c:pt idx="0">
                  <c:v>non so</c:v>
                </c:pt>
                <c:pt idx="1">
                  <c:v>scarso</c:v>
                </c:pt>
                <c:pt idx="2">
                  <c:v>insufficiente</c:v>
                </c:pt>
                <c:pt idx="3">
                  <c:v>buono</c:v>
                </c:pt>
                <c:pt idx="4">
                  <c:v>ottimo</c:v>
                </c:pt>
                <c:pt idx="5">
                  <c:v>non so</c:v>
                </c:pt>
                <c:pt idx="6">
                  <c:v>scarso</c:v>
                </c:pt>
                <c:pt idx="7">
                  <c:v>insufficiente</c:v>
                </c:pt>
                <c:pt idx="8">
                  <c:v>buono</c:v>
                </c:pt>
                <c:pt idx="9">
                  <c:v>ottimo</c:v>
                </c:pt>
              </c:strCache>
            </c:strRef>
          </c:cat>
          <c:val>
            <c:numRef>
              <c:f>personale!$B$53:$K$53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21</c:v>
                </c:pt>
                <c:pt idx="4">
                  <c:v>18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10</c:v>
                </c:pt>
                <c:pt idx="9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01-4791-94B9-EC5E93F84FAF}"/>
            </c:ext>
          </c:extLst>
        </c:ser>
        <c:ser>
          <c:idx val="1"/>
          <c:order val="1"/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personale!$B$52:$K$52</c:f>
              <c:strCache>
                <c:ptCount val="10"/>
                <c:pt idx="0">
                  <c:v>non so</c:v>
                </c:pt>
                <c:pt idx="1">
                  <c:v>scarso</c:v>
                </c:pt>
                <c:pt idx="2">
                  <c:v>insufficiente</c:v>
                </c:pt>
                <c:pt idx="3">
                  <c:v>buono</c:v>
                </c:pt>
                <c:pt idx="4">
                  <c:v>ottimo</c:v>
                </c:pt>
                <c:pt idx="5">
                  <c:v>non so</c:v>
                </c:pt>
                <c:pt idx="6">
                  <c:v>scarso</c:v>
                </c:pt>
                <c:pt idx="7">
                  <c:v>insufficiente</c:v>
                </c:pt>
                <c:pt idx="8">
                  <c:v>buono</c:v>
                </c:pt>
                <c:pt idx="9">
                  <c:v>ottimo</c:v>
                </c:pt>
              </c:strCache>
            </c:strRef>
          </c:cat>
          <c:val>
            <c:numRef>
              <c:f>personale!$B$54:$K$54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0.53846153846153844</c:v>
                </c:pt>
                <c:pt idx="4">
                  <c:v>0.46153846153846156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0.25641025641025639</c:v>
                </c:pt>
                <c:pt idx="9">
                  <c:v>0.71794871794871795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01-4791-94B9-EC5E93F84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3986832"/>
        <c:axId val="693981552"/>
      </c:barChart>
      <c:catAx>
        <c:axId val="693986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93981552"/>
        <c:crosses val="autoZero"/>
        <c:auto val="1"/>
        <c:lblAlgn val="ctr"/>
        <c:lblOffset val="100"/>
        <c:noMultiLvlLbl val="0"/>
      </c:catAx>
      <c:valAx>
        <c:axId val="69398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93986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suggerimenti!$C$50:$G$50</c:f>
              <c:strCache>
                <c:ptCount val="5"/>
                <c:pt idx="0">
                  <c:v>ampliamento orari al pubblico</c:v>
                </c:pt>
                <c:pt idx="1">
                  <c:v>implementazione servizi online</c:v>
                </c:pt>
                <c:pt idx="2">
                  <c:v>modulistica più chiara e semplice</c:v>
                </c:pt>
                <c:pt idx="3">
                  <c:v>altro</c:v>
                </c:pt>
                <c:pt idx="4">
                  <c:v>nessuno</c:v>
                </c:pt>
              </c:strCache>
            </c:strRef>
          </c:cat>
          <c:val>
            <c:numRef>
              <c:f>suggerimenti!$C$51:$G$51</c:f>
              <c:numCache>
                <c:formatCode>General</c:formatCode>
                <c:ptCount val="5"/>
                <c:pt idx="0">
                  <c:v>11</c:v>
                </c:pt>
                <c:pt idx="1">
                  <c:v>12</c:v>
                </c:pt>
                <c:pt idx="2">
                  <c:v>3</c:v>
                </c:pt>
                <c:pt idx="3">
                  <c:v>3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45-487B-8D23-E29354E74FFE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suggerimenti!$C$50:$G$50</c:f>
              <c:strCache>
                <c:ptCount val="5"/>
                <c:pt idx="0">
                  <c:v>ampliamento orari al pubblico</c:v>
                </c:pt>
                <c:pt idx="1">
                  <c:v>implementazione servizi online</c:v>
                </c:pt>
                <c:pt idx="2">
                  <c:v>modulistica più chiara e semplice</c:v>
                </c:pt>
                <c:pt idx="3">
                  <c:v>altro</c:v>
                </c:pt>
                <c:pt idx="4">
                  <c:v>nessuno</c:v>
                </c:pt>
              </c:strCache>
            </c:strRef>
          </c:cat>
          <c:val>
            <c:numRef>
              <c:f>suggerimenti!$C$52:$G$52</c:f>
              <c:numCache>
                <c:formatCode>0%</c:formatCode>
                <c:ptCount val="5"/>
                <c:pt idx="0">
                  <c:v>0.28205128205128205</c:v>
                </c:pt>
                <c:pt idx="1">
                  <c:v>0.30769230769230771</c:v>
                </c:pt>
                <c:pt idx="2">
                  <c:v>7.6923076923076927E-2</c:v>
                </c:pt>
                <c:pt idx="3">
                  <c:v>7.6923076923076927E-2</c:v>
                </c:pt>
                <c:pt idx="4">
                  <c:v>0.53846153846153844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45-487B-8D23-E29354E74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3978192"/>
        <c:axId val="693991632"/>
      </c:barChart>
      <c:catAx>
        <c:axId val="693978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93991632"/>
        <c:crosses val="autoZero"/>
        <c:auto val="1"/>
        <c:lblAlgn val="ctr"/>
        <c:lblOffset val="100"/>
        <c:noMultiLvlLbl val="0"/>
      </c:catAx>
      <c:valAx>
        <c:axId val="69399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93978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servizi cimiteriali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Foglio1!$B$21:$C$21</c:f>
              <c:strCache>
                <c:ptCount val="2"/>
                <c:pt idx="0">
                  <c:v>scarsa</c:v>
                </c:pt>
                <c:pt idx="1">
                  <c:v>buona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Foglio1!$D$20:$AC$20</c:f>
              <c:strCache>
                <c:ptCount val="26"/>
                <c:pt idx="0">
                  <c:v>ottima</c:v>
                </c:pt>
                <c:pt idx="1">
                  <c:v>eccellente</c:v>
                </c:pt>
                <c:pt idx="2">
                  <c:v>scarsa</c:v>
                </c:pt>
                <c:pt idx="3">
                  <c:v>buona</c:v>
                </c:pt>
                <c:pt idx="4">
                  <c:v>ottima</c:v>
                </c:pt>
                <c:pt idx="5">
                  <c:v>eccellente</c:v>
                </c:pt>
                <c:pt idx="6">
                  <c:v>scarsa</c:v>
                </c:pt>
                <c:pt idx="7">
                  <c:v>buona</c:v>
                </c:pt>
                <c:pt idx="8">
                  <c:v>ottima</c:v>
                </c:pt>
                <c:pt idx="9">
                  <c:v>eccellente</c:v>
                </c:pt>
                <c:pt idx="10">
                  <c:v>scarsa</c:v>
                </c:pt>
                <c:pt idx="11">
                  <c:v>buona</c:v>
                </c:pt>
                <c:pt idx="12">
                  <c:v>ottima</c:v>
                </c:pt>
                <c:pt idx="13">
                  <c:v>eccellente</c:v>
                </c:pt>
                <c:pt idx="14">
                  <c:v>scarsa</c:v>
                </c:pt>
                <c:pt idx="15">
                  <c:v>buona</c:v>
                </c:pt>
                <c:pt idx="16">
                  <c:v>ottima</c:v>
                </c:pt>
                <c:pt idx="17">
                  <c:v>eccellente</c:v>
                </c:pt>
                <c:pt idx="18">
                  <c:v>scarsa</c:v>
                </c:pt>
                <c:pt idx="19">
                  <c:v>buona</c:v>
                </c:pt>
                <c:pt idx="20">
                  <c:v>ottima</c:v>
                </c:pt>
                <c:pt idx="21">
                  <c:v>eccellente</c:v>
                </c:pt>
                <c:pt idx="22">
                  <c:v>scarsa</c:v>
                </c:pt>
                <c:pt idx="23">
                  <c:v>buona</c:v>
                </c:pt>
                <c:pt idx="24">
                  <c:v>ottima</c:v>
                </c:pt>
                <c:pt idx="25">
                  <c:v>eccellente</c:v>
                </c:pt>
              </c:strCache>
            </c:strRef>
          </c:cat>
          <c:val>
            <c:numRef>
              <c:f>Foglio1!$D$21:$AC$21</c:f>
              <c:numCache>
                <c:formatCode>0%</c:formatCode>
                <c:ptCount val="26"/>
                <c:pt idx="0">
                  <c:v>0.6</c:v>
                </c:pt>
                <c:pt idx="2">
                  <c:v>0.2</c:v>
                </c:pt>
                <c:pt idx="3">
                  <c:v>0.4</c:v>
                </c:pt>
                <c:pt idx="4">
                  <c:v>0.2</c:v>
                </c:pt>
                <c:pt idx="7">
                  <c:v>0.4</c:v>
                </c:pt>
                <c:pt idx="8">
                  <c:v>0.6</c:v>
                </c:pt>
                <c:pt idx="10">
                  <c:v>0.2</c:v>
                </c:pt>
                <c:pt idx="11">
                  <c:v>0.2</c:v>
                </c:pt>
                <c:pt idx="12">
                  <c:v>0.6</c:v>
                </c:pt>
                <c:pt idx="15">
                  <c:v>0.2</c:v>
                </c:pt>
                <c:pt idx="16">
                  <c:v>0.4</c:v>
                </c:pt>
                <c:pt idx="17">
                  <c:v>0.4</c:v>
                </c:pt>
                <c:pt idx="19">
                  <c:v>0.4</c:v>
                </c:pt>
                <c:pt idx="20">
                  <c:v>0.4</c:v>
                </c:pt>
                <c:pt idx="21">
                  <c:v>0.2</c:v>
                </c:pt>
                <c:pt idx="23">
                  <c:v>0.4</c:v>
                </c:pt>
                <c:pt idx="24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03-40A5-9D6D-409665842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572287"/>
        <c:axId val="69584287"/>
      </c:barChart>
      <c:catAx>
        <c:axId val="695722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9584287"/>
        <c:crosses val="autoZero"/>
        <c:auto val="1"/>
        <c:lblAlgn val="ctr"/>
        <c:lblOffset val="100"/>
        <c:noMultiLvlLbl val="0"/>
      </c:catAx>
      <c:valAx>
        <c:axId val="695842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95722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592666</xdr:colOff>
      <xdr:row>38</xdr:row>
      <xdr:rowOff>10582</xdr:rowOff>
    </xdr:from>
    <xdr:to>
      <xdr:col>34</xdr:col>
      <xdr:colOff>10583</xdr:colOff>
      <xdr:row>57</xdr:row>
      <xdr:rowOff>10583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D8D88DA0-6274-D993-E711-917B268AAA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449035</xdr:colOff>
      <xdr:row>32</xdr:row>
      <xdr:rowOff>40821</xdr:rowOff>
    </xdr:from>
    <xdr:to>
      <xdr:col>37</xdr:col>
      <xdr:colOff>326570</xdr:colOff>
      <xdr:row>54</xdr:row>
      <xdr:rowOff>68036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C36D82F-99BC-2F4E-6088-BE79C6A071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371475</xdr:colOff>
      <xdr:row>54</xdr:row>
      <xdr:rowOff>166687</xdr:rowOff>
    </xdr:from>
    <xdr:to>
      <xdr:col>25</xdr:col>
      <xdr:colOff>66675</xdr:colOff>
      <xdr:row>66</xdr:row>
      <xdr:rowOff>23812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A39FC4E-3E2E-FE66-7403-2DB4B6CBE3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323850</xdr:colOff>
      <xdr:row>34</xdr:row>
      <xdr:rowOff>23812</xdr:rowOff>
    </xdr:from>
    <xdr:to>
      <xdr:col>19</xdr:col>
      <xdr:colOff>19050</xdr:colOff>
      <xdr:row>48</xdr:row>
      <xdr:rowOff>100012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5D48764-BECF-1DB7-41A5-592636CBFF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254000</xdr:colOff>
      <xdr:row>42</xdr:row>
      <xdr:rowOff>78317</xdr:rowOff>
    </xdr:from>
    <xdr:to>
      <xdr:col>19</xdr:col>
      <xdr:colOff>529167</xdr:colOff>
      <xdr:row>54</xdr:row>
      <xdr:rowOff>154517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1EB2A55C-2BA8-0783-B6C9-E89F702093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</xdr:row>
      <xdr:rowOff>5443</xdr:rowOff>
    </xdr:from>
    <xdr:to>
      <xdr:col>37</xdr:col>
      <xdr:colOff>285750</xdr:colOff>
      <xdr:row>15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B27FC2F3-0F6C-D53A-4B3A-19CDD809B9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C7FA8-880E-4327-8C48-4E68E9FCE402}">
  <sheetPr>
    <tabColor rgb="FF92D050"/>
  </sheetPr>
  <dimension ref="A1:W59"/>
  <sheetViews>
    <sheetView zoomScale="80" zoomScaleNormal="80" workbookViewId="0">
      <selection activeCell="V59" sqref="V59:W59"/>
    </sheetView>
  </sheetViews>
  <sheetFormatPr defaultRowHeight="15" x14ac:dyDescent="0.25"/>
  <cols>
    <col min="6" max="6" width="11.28515625" customWidth="1"/>
  </cols>
  <sheetData>
    <row r="1" spans="1:23" ht="15.75" thickBot="1" x14ac:dyDescent="0.3"/>
    <row r="2" spans="1:23" ht="15.75" thickBot="1" x14ac:dyDescent="0.3">
      <c r="A2" s="1"/>
      <c r="B2" s="180" t="s">
        <v>0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2"/>
    </row>
    <row r="3" spans="1:23" x14ac:dyDescent="0.25">
      <c r="A3" s="2"/>
      <c r="B3" s="183" t="s">
        <v>1</v>
      </c>
      <c r="C3" s="184"/>
      <c r="D3" s="183" t="s">
        <v>2</v>
      </c>
      <c r="E3" s="185"/>
      <c r="F3" s="185"/>
      <c r="G3" s="185"/>
      <c r="H3" s="184"/>
      <c r="I3" s="183" t="s">
        <v>3</v>
      </c>
      <c r="J3" s="185"/>
      <c r="K3" s="184"/>
      <c r="L3" s="183" t="s">
        <v>4</v>
      </c>
      <c r="M3" s="185"/>
      <c r="N3" s="185"/>
      <c r="O3" s="185"/>
      <c r="P3" s="185"/>
      <c r="Q3" s="185"/>
      <c r="R3" s="185"/>
      <c r="S3" s="184"/>
      <c r="T3" s="183" t="s">
        <v>5</v>
      </c>
      <c r="U3" s="185"/>
      <c r="V3" s="185"/>
      <c r="W3" s="184"/>
    </row>
    <row r="4" spans="1:23" ht="45" x14ac:dyDescent="0.25">
      <c r="A4" s="3"/>
      <c r="B4" s="4" t="s">
        <v>6</v>
      </c>
      <c r="C4" s="5" t="s">
        <v>7</v>
      </c>
      <c r="D4" s="6" t="s">
        <v>8</v>
      </c>
      <c r="E4" s="7" t="s">
        <v>9</v>
      </c>
      <c r="F4" s="7" t="s">
        <v>10</v>
      </c>
      <c r="G4" s="7" t="s">
        <v>11</v>
      </c>
      <c r="H4" s="5" t="s">
        <v>12</v>
      </c>
      <c r="I4" s="8" t="s">
        <v>13</v>
      </c>
      <c r="J4" s="9" t="s">
        <v>14</v>
      </c>
      <c r="K4" s="10" t="s">
        <v>15</v>
      </c>
      <c r="L4" s="4" t="s">
        <v>16</v>
      </c>
      <c r="M4" s="11" t="s">
        <v>17</v>
      </c>
      <c r="N4" s="12" t="s">
        <v>18</v>
      </c>
      <c r="O4" s="11" t="s">
        <v>19</v>
      </c>
      <c r="P4" s="11" t="s">
        <v>20</v>
      </c>
      <c r="Q4" s="11" t="s">
        <v>21</v>
      </c>
      <c r="R4" s="11" t="s">
        <v>22</v>
      </c>
      <c r="S4" s="5" t="s">
        <v>23</v>
      </c>
      <c r="T4" s="13">
        <v>1</v>
      </c>
      <c r="U4" s="7">
        <v>2</v>
      </c>
      <c r="V4" s="7">
        <v>3</v>
      </c>
      <c r="W4" s="5">
        <v>4</v>
      </c>
    </row>
    <row r="5" spans="1:23" x14ac:dyDescent="0.25">
      <c r="A5" s="14">
        <v>1</v>
      </c>
      <c r="B5" s="15"/>
      <c r="C5" s="16">
        <v>1</v>
      </c>
      <c r="D5" s="15">
        <v>1</v>
      </c>
      <c r="E5" s="17"/>
      <c r="F5" s="17"/>
      <c r="G5" s="17"/>
      <c r="H5" s="16"/>
      <c r="I5" s="15"/>
      <c r="J5" s="17">
        <v>1</v>
      </c>
      <c r="K5" s="16"/>
      <c r="L5" s="15"/>
      <c r="M5" s="17"/>
      <c r="N5" s="18"/>
      <c r="O5" s="17">
        <v>1</v>
      </c>
      <c r="P5" s="17"/>
      <c r="Q5" s="17"/>
      <c r="R5" s="17"/>
      <c r="S5" s="16"/>
      <c r="T5" s="15"/>
      <c r="U5" s="17"/>
      <c r="V5" s="17"/>
      <c r="W5" s="16">
        <v>1</v>
      </c>
    </row>
    <row r="6" spans="1:23" x14ac:dyDescent="0.25">
      <c r="A6" s="19">
        <v>2</v>
      </c>
      <c r="B6" s="20">
        <v>1</v>
      </c>
      <c r="C6" s="21"/>
      <c r="D6" s="20">
        <v>1</v>
      </c>
      <c r="E6" s="22"/>
      <c r="F6" s="22"/>
      <c r="G6" s="22"/>
      <c r="H6" s="21"/>
      <c r="I6" s="20"/>
      <c r="J6" s="22"/>
      <c r="K6" s="21">
        <v>1</v>
      </c>
      <c r="L6" s="20"/>
      <c r="M6" s="22"/>
      <c r="N6" s="23"/>
      <c r="O6" s="22">
        <v>1</v>
      </c>
      <c r="P6" s="22"/>
      <c r="Q6" s="22"/>
      <c r="R6" s="22"/>
      <c r="S6" s="21"/>
      <c r="T6" s="20"/>
      <c r="U6" s="22"/>
      <c r="V6" s="22"/>
      <c r="W6" s="21">
        <v>1</v>
      </c>
    </row>
    <row r="7" spans="1:23" x14ac:dyDescent="0.25">
      <c r="A7" s="19">
        <v>3</v>
      </c>
      <c r="B7" s="15"/>
      <c r="C7" s="16">
        <v>1</v>
      </c>
      <c r="D7" s="15"/>
      <c r="E7" s="17"/>
      <c r="F7" s="17"/>
      <c r="G7" s="17"/>
      <c r="H7" s="16">
        <v>1</v>
      </c>
      <c r="I7" s="15"/>
      <c r="J7" s="17"/>
      <c r="K7" s="16">
        <v>1</v>
      </c>
      <c r="L7" s="15">
        <v>1</v>
      </c>
      <c r="M7" s="17"/>
      <c r="N7" s="18"/>
      <c r="O7" s="17"/>
      <c r="P7" s="17"/>
      <c r="Q7" s="17"/>
      <c r="R7" s="17"/>
      <c r="S7" s="16"/>
      <c r="T7" s="15"/>
      <c r="U7" s="17"/>
      <c r="V7" s="17"/>
      <c r="W7" s="16">
        <v>1</v>
      </c>
    </row>
    <row r="8" spans="1:23" x14ac:dyDescent="0.25">
      <c r="A8" s="19">
        <v>4</v>
      </c>
      <c r="B8" s="20"/>
      <c r="C8" s="21">
        <v>1</v>
      </c>
      <c r="D8" s="20"/>
      <c r="E8" s="22"/>
      <c r="F8" s="22"/>
      <c r="G8" s="22">
        <v>1</v>
      </c>
      <c r="H8" s="21"/>
      <c r="I8" s="20"/>
      <c r="J8" s="22"/>
      <c r="K8" s="21">
        <v>1</v>
      </c>
      <c r="L8" s="20">
        <v>1</v>
      </c>
      <c r="M8" s="22"/>
      <c r="N8" s="23"/>
      <c r="O8" s="22"/>
      <c r="P8" s="22"/>
      <c r="Q8" s="22"/>
      <c r="R8" s="22"/>
      <c r="S8" s="21"/>
      <c r="T8" s="20"/>
      <c r="U8" s="22"/>
      <c r="V8" s="22"/>
      <c r="W8" s="21">
        <v>1</v>
      </c>
    </row>
    <row r="9" spans="1:23" x14ac:dyDescent="0.25">
      <c r="A9" s="19">
        <v>5</v>
      </c>
      <c r="B9" s="15">
        <v>1</v>
      </c>
      <c r="C9" s="16"/>
      <c r="D9" s="24"/>
      <c r="E9" s="17">
        <v>1</v>
      </c>
      <c r="F9" s="17"/>
      <c r="G9" s="17"/>
      <c r="H9" s="16"/>
      <c r="I9" s="15"/>
      <c r="J9" s="17">
        <v>1</v>
      </c>
      <c r="K9" s="16"/>
      <c r="L9" s="15"/>
      <c r="M9" s="17"/>
      <c r="N9" s="18">
        <v>1</v>
      </c>
      <c r="O9" s="17"/>
      <c r="P9" s="17"/>
      <c r="Q9" s="17"/>
      <c r="R9" s="17"/>
      <c r="S9" s="16"/>
      <c r="T9" s="15"/>
      <c r="U9" s="17"/>
      <c r="V9" s="17"/>
      <c r="W9" s="16">
        <v>1</v>
      </c>
    </row>
    <row r="10" spans="1:23" x14ac:dyDescent="0.25">
      <c r="A10" s="19">
        <v>6</v>
      </c>
      <c r="B10" s="20"/>
      <c r="C10" s="21">
        <v>1</v>
      </c>
      <c r="D10" s="20"/>
      <c r="E10" s="22"/>
      <c r="F10" s="22"/>
      <c r="G10" s="22">
        <v>1</v>
      </c>
      <c r="H10" s="21"/>
      <c r="I10" s="20"/>
      <c r="J10" s="22"/>
      <c r="K10" s="21">
        <v>1</v>
      </c>
      <c r="L10" s="20">
        <v>1</v>
      </c>
      <c r="M10" s="22"/>
      <c r="N10" s="23"/>
      <c r="O10" s="22"/>
      <c r="P10" s="22"/>
      <c r="Q10" s="22"/>
      <c r="R10" s="22"/>
      <c r="S10" s="21"/>
      <c r="T10" s="20"/>
      <c r="U10" s="22"/>
      <c r="V10" s="22"/>
      <c r="W10" s="21">
        <v>1</v>
      </c>
    </row>
    <row r="11" spans="1:23" x14ac:dyDescent="0.25">
      <c r="A11" s="19">
        <v>7</v>
      </c>
      <c r="B11" s="15">
        <v>1</v>
      </c>
      <c r="C11" s="16"/>
      <c r="D11" s="15"/>
      <c r="E11" s="17">
        <v>1</v>
      </c>
      <c r="F11" s="17"/>
      <c r="G11" s="17"/>
      <c r="H11" s="16"/>
      <c r="I11" s="15"/>
      <c r="J11" s="17">
        <v>1</v>
      </c>
      <c r="K11" s="16"/>
      <c r="L11" s="15"/>
      <c r="M11" s="17"/>
      <c r="N11" s="18">
        <v>1</v>
      </c>
      <c r="O11" s="17"/>
      <c r="P11" s="17"/>
      <c r="Q11" s="17"/>
      <c r="R11" s="17"/>
      <c r="S11" s="16"/>
      <c r="T11" s="15"/>
      <c r="U11" s="17"/>
      <c r="V11" s="17">
        <v>1</v>
      </c>
      <c r="W11" s="16"/>
    </row>
    <row r="12" spans="1:23" x14ac:dyDescent="0.25">
      <c r="A12" s="19">
        <v>8</v>
      </c>
      <c r="B12" s="20">
        <v>1</v>
      </c>
      <c r="C12" s="21"/>
      <c r="D12" s="20"/>
      <c r="E12" s="22"/>
      <c r="F12" s="22"/>
      <c r="G12" s="22">
        <v>1</v>
      </c>
      <c r="H12" s="21"/>
      <c r="I12" s="20"/>
      <c r="J12" s="22"/>
      <c r="K12" s="21">
        <v>1</v>
      </c>
      <c r="L12" s="20">
        <v>1</v>
      </c>
      <c r="M12" s="22"/>
      <c r="N12" s="23"/>
      <c r="O12" s="22"/>
      <c r="P12" s="22"/>
      <c r="Q12" s="22"/>
      <c r="R12" s="22"/>
      <c r="S12" s="21"/>
      <c r="T12" s="20"/>
      <c r="U12" s="22"/>
      <c r="V12" s="22">
        <v>1</v>
      </c>
      <c r="W12" s="21"/>
    </row>
    <row r="13" spans="1:23" x14ac:dyDescent="0.25">
      <c r="A13" s="19">
        <v>9</v>
      </c>
      <c r="B13" s="15"/>
      <c r="C13" s="16">
        <v>1</v>
      </c>
      <c r="D13" s="15"/>
      <c r="E13" s="17"/>
      <c r="F13" s="17"/>
      <c r="G13" s="17">
        <v>1</v>
      </c>
      <c r="H13" s="16"/>
      <c r="I13" s="15"/>
      <c r="J13" s="17">
        <v>1</v>
      </c>
      <c r="K13" s="16"/>
      <c r="L13" s="15"/>
      <c r="M13" s="17"/>
      <c r="N13" s="18"/>
      <c r="O13" s="17"/>
      <c r="P13" s="17">
        <v>1</v>
      </c>
      <c r="Q13" s="17"/>
      <c r="R13" s="17"/>
      <c r="S13" s="16"/>
      <c r="T13" s="15"/>
      <c r="U13" s="17"/>
      <c r="V13" s="17"/>
      <c r="W13" s="16">
        <v>1</v>
      </c>
    </row>
    <row r="14" spans="1:23" x14ac:dyDescent="0.25">
      <c r="A14" s="19">
        <v>10</v>
      </c>
      <c r="B14" s="20">
        <v>1</v>
      </c>
      <c r="C14" s="21"/>
      <c r="D14" s="20"/>
      <c r="E14" s="22"/>
      <c r="F14" s="22"/>
      <c r="G14" s="22"/>
      <c r="H14" s="21">
        <v>1</v>
      </c>
      <c r="I14" s="20"/>
      <c r="J14" s="22"/>
      <c r="K14" s="21">
        <v>1</v>
      </c>
      <c r="L14" s="20"/>
      <c r="M14" s="22"/>
      <c r="N14" s="23"/>
      <c r="O14" s="22"/>
      <c r="P14" s="22"/>
      <c r="Q14" s="22">
        <v>1</v>
      </c>
      <c r="R14" s="22"/>
      <c r="S14" s="21"/>
      <c r="T14" s="20"/>
      <c r="U14" s="22"/>
      <c r="V14" s="22"/>
      <c r="W14" s="21">
        <v>1</v>
      </c>
    </row>
    <row r="15" spans="1:23" x14ac:dyDescent="0.25">
      <c r="A15" s="19">
        <v>11</v>
      </c>
      <c r="B15" s="15"/>
      <c r="C15" s="16">
        <v>1</v>
      </c>
      <c r="D15" s="15"/>
      <c r="E15" s="17"/>
      <c r="F15" s="17"/>
      <c r="G15" s="17"/>
      <c r="H15" s="16">
        <v>1</v>
      </c>
      <c r="I15" s="15">
        <v>1</v>
      </c>
      <c r="J15" s="17"/>
      <c r="K15" s="16"/>
      <c r="L15" s="15"/>
      <c r="M15" s="17"/>
      <c r="N15" s="18"/>
      <c r="O15" s="17"/>
      <c r="P15" s="17">
        <v>1</v>
      </c>
      <c r="Q15" s="17"/>
      <c r="R15" s="17"/>
      <c r="S15" s="16"/>
      <c r="T15" s="15"/>
      <c r="U15" s="17"/>
      <c r="V15" s="17"/>
      <c r="W15" s="16">
        <v>1</v>
      </c>
    </row>
    <row r="16" spans="1:23" x14ac:dyDescent="0.25">
      <c r="A16" s="19">
        <v>12</v>
      </c>
      <c r="B16" s="20">
        <v>1</v>
      </c>
      <c r="C16" s="21"/>
      <c r="D16" s="20"/>
      <c r="E16" s="22"/>
      <c r="F16" s="22"/>
      <c r="G16" s="22">
        <v>1</v>
      </c>
      <c r="H16" s="21"/>
      <c r="I16" s="20"/>
      <c r="J16" s="22"/>
      <c r="K16" s="21">
        <v>1</v>
      </c>
      <c r="L16" s="20"/>
      <c r="M16" s="22"/>
      <c r="N16" s="23">
        <v>1</v>
      </c>
      <c r="O16" s="22"/>
      <c r="P16" s="22"/>
      <c r="Q16" s="22"/>
      <c r="R16" s="22"/>
      <c r="S16" s="21"/>
      <c r="T16" s="20"/>
      <c r="U16" s="22"/>
      <c r="V16" s="22">
        <v>1</v>
      </c>
      <c r="W16" s="21"/>
    </row>
    <row r="17" spans="1:23" x14ac:dyDescent="0.25">
      <c r="A17" s="19">
        <v>13</v>
      </c>
      <c r="B17" s="15">
        <v>1</v>
      </c>
      <c r="C17" s="16"/>
      <c r="D17" s="15"/>
      <c r="E17" s="17"/>
      <c r="F17" s="17">
        <v>1</v>
      </c>
      <c r="G17" s="17"/>
      <c r="H17" s="16"/>
      <c r="I17" s="15"/>
      <c r="J17" s="17"/>
      <c r="K17" s="16">
        <v>1</v>
      </c>
      <c r="L17" s="15">
        <v>1</v>
      </c>
      <c r="M17" s="17"/>
      <c r="N17" s="18"/>
      <c r="O17" s="17"/>
      <c r="P17" s="17"/>
      <c r="Q17" s="17"/>
      <c r="R17" s="17"/>
      <c r="S17" s="16"/>
      <c r="T17" s="15"/>
      <c r="U17" s="17"/>
      <c r="V17" s="17"/>
      <c r="W17" s="16">
        <v>1</v>
      </c>
    </row>
    <row r="18" spans="1:23" x14ac:dyDescent="0.25">
      <c r="A18" s="19">
        <v>14</v>
      </c>
      <c r="B18" s="20">
        <v>1</v>
      </c>
      <c r="C18" s="21"/>
      <c r="D18" s="20"/>
      <c r="E18" s="22">
        <v>1</v>
      </c>
      <c r="F18" s="22"/>
      <c r="G18" s="22"/>
      <c r="H18" s="21"/>
      <c r="I18" s="20"/>
      <c r="J18" s="22"/>
      <c r="K18" s="21">
        <v>1</v>
      </c>
      <c r="L18" s="20"/>
      <c r="M18" s="22"/>
      <c r="N18" s="23"/>
      <c r="O18" s="22"/>
      <c r="P18" s="22"/>
      <c r="Q18" s="22"/>
      <c r="R18" s="22">
        <v>1</v>
      </c>
      <c r="S18" s="21"/>
      <c r="T18" s="20"/>
      <c r="U18" s="22"/>
      <c r="V18" s="22"/>
      <c r="W18" s="21">
        <v>1</v>
      </c>
    </row>
    <row r="19" spans="1:23" x14ac:dyDescent="0.25">
      <c r="A19" s="19">
        <v>15</v>
      </c>
      <c r="B19" s="15"/>
      <c r="C19" s="16">
        <v>1</v>
      </c>
      <c r="D19" s="15"/>
      <c r="E19" s="17"/>
      <c r="F19" s="17"/>
      <c r="G19" s="17"/>
      <c r="H19" s="16">
        <v>1</v>
      </c>
      <c r="I19" s="15">
        <v>1</v>
      </c>
      <c r="J19" s="17"/>
      <c r="K19" s="16"/>
      <c r="L19" s="15"/>
      <c r="M19" s="17"/>
      <c r="N19" s="18"/>
      <c r="O19" s="17"/>
      <c r="P19" s="17">
        <v>1</v>
      </c>
      <c r="Q19" s="17"/>
      <c r="R19" s="17"/>
      <c r="S19" s="16"/>
      <c r="T19" s="15"/>
      <c r="U19" s="17"/>
      <c r="V19" s="17"/>
      <c r="W19" s="16">
        <v>1</v>
      </c>
    </row>
    <row r="20" spans="1:23" x14ac:dyDescent="0.25">
      <c r="A20" s="19">
        <v>16</v>
      </c>
      <c r="B20" s="20">
        <v>1</v>
      </c>
      <c r="C20" s="21"/>
      <c r="D20" s="20"/>
      <c r="E20" s="22">
        <v>1</v>
      </c>
      <c r="F20" s="22"/>
      <c r="G20" s="22"/>
      <c r="H20" s="21"/>
      <c r="I20" s="20"/>
      <c r="J20" s="22"/>
      <c r="K20" s="21">
        <v>1</v>
      </c>
      <c r="L20" s="20">
        <v>1</v>
      </c>
      <c r="M20" s="22"/>
      <c r="N20" s="23"/>
      <c r="O20" s="22"/>
      <c r="P20" s="22"/>
      <c r="Q20" s="22"/>
      <c r="R20" s="22"/>
      <c r="S20" s="21"/>
      <c r="T20" s="20"/>
      <c r="U20" s="22"/>
      <c r="V20" s="22">
        <v>1</v>
      </c>
      <c r="W20" s="21"/>
    </row>
    <row r="21" spans="1:23" ht="15.75" thickBot="1" x14ac:dyDescent="0.3">
      <c r="A21" s="25">
        <v>17</v>
      </c>
      <c r="B21" s="26">
        <v>1</v>
      </c>
      <c r="C21" s="27"/>
      <c r="D21" s="26"/>
      <c r="E21" s="28"/>
      <c r="F21" s="28"/>
      <c r="G21" s="28">
        <v>1</v>
      </c>
      <c r="H21" s="27"/>
      <c r="I21" s="26"/>
      <c r="J21" s="28">
        <v>1</v>
      </c>
      <c r="K21" s="27"/>
      <c r="L21" s="26"/>
      <c r="M21" s="28"/>
      <c r="N21" s="29"/>
      <c r="O21" s="28"/>
      <c r="P21" s="28">
        <v>1</v>
      </c>
      <c r="Q21" s="28"/>
      <c r="R21" s="28"/>
      <c r="S21" s="27"/>
      <c r="T21" s="26"/>
      <c r="U21" s="28"/>
      <c r="V21" s="28"/>
      <c r="W21" s="27">
        <v>1</v>
      </c>
    </row>
    <row r="22" spans="1:23" ht="15.75" thickBot="1" x14ac:dyDescent="0.3">
      <c r="A22" s="30" t="s">
        <v>24</v>
      </c>
      <c r="B22" s="31">
        <f t="shared" ref="B22:L22" si="0">SUM(B5:B21)</f>
        <v>10</v>
      </c>
      <c r="C22" s="32">
        <f t="shared" si="0"/>
        <v>7</v>
      </c>
      <c r="D22" s="33">
        <f t="shared" si="0"/>
        <v>2</v>
      </c>
      <c r="E22" s="34">
        <f t="shared" si="0"/>
        <v>4</v>
      </c>
      <c r="F22" s="34">
        <f t="shared" si="0"/>
        <v>1</v>
      </c>
      <c r="G22" s="34">
        <f t="shared" si="0"/>
        <v>6</v>
      </c>
      <c r="H22" s="35">
        <f t="shared" si="0"/>
        <v>4</v>
      </c>
      <c r="I22" s="33">
        <f t="shared" si="0"/>
        <v>2</v>
      </c>
      <c r="J22" s="34">
        <f t="shared" si="0"/>
        <v>5</v>
      </c>
      <c r="K22" s="35">
        <f t="shared" si="0"/>
        <v>10</v>
      </c>
      <c r="L22" s="33">
        <f t="shared" si="0"/>
        <v>6</v>
      </c>
      <c r="M22" s="34"/>
      <c r="N22" s="36">
        <f>SUM(N5:N21)</f>
        <v>3</v>
      </c>
      <c r="O22" s="34">
        <f>SUM(O5:O21)</f>
        <v>2</v>
      </c>
      <c r="P22" s="34">
        <f>SUM(P5:P21)</f>
        <v>4</v>
      </c>
      <c r="Q22" s="34">
        <f>SUM(Q5:Q21)</f>
        <v>1</v>
      </c>
      <c r="R22" s="34">
        <f>SUM(R5:R21)</f>
        <v>1</v>
      </c>
      <c r="S22" s="35"/>
      <c r="T22" s="33"/>
      <c r="U22" s="34"/>
      <c r="V22" s="34">
        <f>SUM(V5:V21)</f>
        <v>4</v>
      </c>
      <c r="W22" s="35">
        <f>SUM(W5:W21)</f>
        <v>13</v>
      </c>
    </row>
    <row r="23" spans="1:23" ht="15.75" thickBot="1" x14ac:dyDescent="0.3">
      <c r="A23" s="30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5">
      <c r="A24" s="14">
        <v>1</v>
      </c>
      <c r="B24" s="38"/>
      <c r="C24" s="39">
        <v>1</v>
      </c>
      <c r="D24" s="38"/>
      <c r="E24" s="40"/>
      <c r="F24" s="40"/>
      <c r="G24" s="40">
        <v>1</v>
      </c>
      <c r="H24" s="39"/>
      <c r="I24" s="38"/>
      <c r="J24" s="40">
        <v>1</v>
      </c>
      <c r="K24" s="39"/>
      <c r="L24" s="38"/>
      <c r="M24" s="40">
        <v>0</v>
      </c>
      <c r="N24" s="41"/>
      <c r="O24" s="40">
        <v>0</v>
      </c>
      <c r="P24" s="40">
        <v>1</v>
      </c>
      <c r="Q24" s="40"/>
      <c r="R24" s="40">
        <v>0</v>
      </c>
      <c r="S24" s="39">
        <v>0</v>
      </c>
      <c r="T24" s="38">
        <v>0</v>
      </c>
      <c r="U24" s="40">
        <v>0</v>
      </c>
      <c r="V24" s="40">
        <v>1</v>
      </c>
      <c r="W24" s="39"/>
    </row>
    <row r="25" spans="1:23" x14ac:dyDescent="0.25">
      <c r="A25" s="19">
        <v>2</v>
      </c>
      <c r="B25" s="20">
        <v>1</v>
      </c>
      <c r="C25" s="21"/>
      <c r="D25" s="20"/>
      <c r="E25" s="22"/>
      <c r="F25" s="22"/>
      <c r="G25" s="22"/>
      <c r="H25" s="21">
        <v>1</v>
      </c>
      <c r="I25" s="20">
        <v>1</v>
      </c>
      <c r="J25" s="22"/>
      <c r="K25" s="21"/>
      <c r="L25" s="20"/>
      <c r="M25" s="22"/>
      <c r="N25" s="23"/>
      <c r="O25" s="22"/>
      <c r="P25" s="22"/>
      <c r="Q25" s="22">
        <v>1</v>
      </c>
      <c r="R25" s="22"/>
      <c r="S25" s="21"/>
      <c r="T25" s="20"/>
      <c r="U25" s="22"/>
      <c r="V25" s="22">
        <v>1</v>
      </c>
      <c r="W25" s="21"/>
    </row>
    <row r="26" spans="1:23" x14ac:dyDescent="0.25">
      <c r="A26" s="19">
        <v>3</v>
      </c>
      <c r="B26" s="15">
        <v>1</v>
      </c>
      <c r="C26" s="16"/>
      <c r="D26" s="24"/>
      <c r="E26" s="17">
        <v>1</v>
      </c>
      <c r="F26" s="17"/>
      <c r="G26" s="17"/>
      <c r="H26" s="16"/>
      <c r="I26" s="15"/>
      <c r="J26" s="17">
        <v>1</v>
      </c>
      <c r="K26" s="16"/>
      <c r="L26" s="15">
        <v>1</v>
      </c>
      <c r="M26" s="17"/>
      <c r="N26" s="18"/>
      <c r="O26" s="17"/>
      <c r="P26" s="17"/>
      <c r="Q26" s="17"/>
      <c r="R26" s="17"/>
      <c r="S26" s="16"/>
      <c r="T26" s="15"/>
      <c r="U26" s="17"/>
      <c r="V26" s="17"/>
      <c r="W26" s="16">
        <v>1</v>
      </c>
    </row>
    <row r="27" spans="1:23" x14ac:dyDescent="0.25">
      <c r="A27" s="19">
        <v>4</v>
      </c>
      <c r="B27" s="20"/>
      <c r="C27" s="21">
        <v>1</v>
      </c>
      <c r="D27" s="20"/>
      <c r="E27" s="22"/>
      <c r="F27" s="22">
        <v>1</v>
      </c>
      <c r="G27" s="22"/>
      <c r="H27" s="21"/>
      <c r="I27" s="20"/>
      <c r="J27" s="22"/>
      <c r="K27" s="21">
        <v>1</v>
      </c>
      <c r="L27" s="20"/>
      <c r="M27" s="22"/>
      <c r="N27" s="23">
        <v>1</v>
      </c>
      <c r="O27" s="22"/>
      <c r="P27" s="22"/>
      <c r="Q27" s="22"/>
      <c r="R27" s="22"/>
      <c r="S27" s="21"/>
      <c r="T27" s="20"/>
      <c r="U27" s="22"/>
      <c r="V27" s="22">
        <v>1</v>
      </c>
      <c r="W27" s="21"/>
    </row>
    <row r="28" spans="1:23" x14ac:dyDescent="0.25">
      <c r="A28" s="19">
        <v>5</v>
      </c>
      <c r="B28" s="15">
        <v>1</v>
      </c>
      <c r="C28" s="16"/>
      <c r="D28" s="15">
        <v>1</v>
      </c>
      <c r="E28" s="17"/>
      <c r="F28" s="17"/>
      <c r="G28" s="17"/>
      <c r="H28" s="16"/>
      <c r="I28" s="15"/>
      <c r="J28" s="17">
        <v>1</v>
      </c>
      <c r="K28" s="16"/>
      <c r="L28" s="15">
        <v>1</v>
      </c>
      <c r="M28" s="17"/>
      <c r="N28" s="18"/>
      <c r="O28" s="17"/>
      <c r="P28" s="17"/>
      <c r="Q28" s="17"/>
      <c r="R28" s="17"/>
      <c r="S28" s="16"/>
      <c r="T28" s="15"/>
      <c r="U28" s="17"/>
      <c r="V28" s="17">
        <v>1</v>
      </c>
      <c r="W28" s="16"/>
    </row>
    <row r="29" spans="1:23" x14ac:dyDescent="0.25">
      <c r="A29" s="19">
        <v>6</v>
      </c>
      <c r="B29" s="20">
        <v>1</v>
      </c>
      <c r="C29" s="21"/>
      <c r="D29" s="20"/>
      <c r="E29" s="22"/>
      <c r="F29" s="22">
        <v>1</v>
      </c>
      <c r="G29" s="22"/>
      <c r="H29" s="21"/>
      <c r="I29" s="20"/>
      <c r="J29" s="22"/>
      <c r="K29" s="21">
        <v>1</v>
      </c>
      <c r="L29" s="20"/>
      <c r="M29" s="22">
        <v>1</v>
      </c>
      <c r="N29" s="23"/>
      <c r="O29" s="22"/>
      <c r="P29" s="22"/>
      <c r="Q29" s="22"/>
      <c r="R29" s="22"/>
      <c r="S29" s="21"/>
      <c r="T29" s="20"/>
      <c r="U29" s="22"/>
      <c r="V29" s="22">
        <v>1</v>
      </c>
      <c r="W29" s="21"/>
    </row>
    <row r="30" spans="1:23" x14ac:dyDescent="0.25">
      <c r="A30" s="19">
        <v>7</v>
      </c>
      <c r="B30" s="15"/>
      <c r="C30" s="16">
        <v>1</v>
      </c>
      <c r="D30" s="15">
        <v>1</v>
      </c>
      <c r="E30" s="17"/>
      <c r="F30" s="17"/>
      <c r="G30" s="17"/>
      <c r="H30" s="16"/>
      <c r="I30" s="15"/>
      <c r="J30" s="17"/>
      <c r="K30" s="16">
        <v>1</v>
      </c>
      <c r="L30" s="15">
        <v>1</v>
      </c>
      <c r="M30" s="17"/>
      <c r="N30" s="18"/>
      <c r="O30" s="17"/>
      <c r="P30" s="17"/>
      <c r="Q30" s="17"/>
      <c r="R30" s="17"/>
      <c r="S30" s="16"/>
      <c r="T30" s="15"/>
      <c r="U30" s="17"/>
      <c r="V30" s="17">
        <v>1</v>
      </c>
      <c r="W30" s="16"/>
    </row>
    <row r="31" spans="1:23" ht="15.75" thickBot="1" x14ac:dyDescent="0.3">
      <c r="A31" s="25">
        <v>8</v>
      </c>
      <c r="B31" s="42">
        <v>1</v>
      </c>
      <c r="C31" s="43"/>
      <c r="D31" s="42"/>
      <c r="E31" s="44">
        <v>1</v>
      </c>
      <c r="F31" s="44"/>
      <c r="G31" s="44"/>
      <c r="H31" s="43"/>
      <c r="I31" s="42"/>
      <c r="J31" s="44"/>
      <c r="K31" s="43">
        <v>1</v>
      </c>
      <c r="L31" s="42">
        <v>1</v>
      </c>
      <c r="M31" s="44"/>
      <c r="N31" s="45"/>
      <c r="O31" s="44"/>
      <c r="P31" s="44"/>
      <c r="Q31" s="44"/>
      <c r="R31" s="44"/>
      <c r="S31" s="43"/>
      <c r="T31" s="42">
        <v>1</v>
      </c>
      <c r="U31" s="44"/>
      <c r="V31" s="44"/>
      <c r="W31" s="43"/>
    </row>
    <row r="32" spans="1:23" ht="15.75" thickBot="1" x14ac:dyDescent="0.3">
      <c r="A32" s="30" t="s">
        <v>24</v>
      </c>
      <c r="B32" s="33">
        <f t="shared" ref="B32:W32" si="1">SUM(B24:B31)</f>
        <v>5</v>
      </c>
      <c r="C32" s="35">
        <f t="shared" si="1"/>
        <v>3</v>
      </c>
      <c r="D32" s="33">
        <f t="shared" si="1"/>
        <v>2</v>
      </c>
      <c r="E32" s="34">
        <f t="shared" si="1"/>
        <v>2</v>
      </c>
      <c r="F32" s="34">
        <f t="shared" si="1"/>
        <v>2</v>
      </c>
      <c r="G32" s="34">
        <f t="shared" si="1"/>
        <v>1</v>
      </c>
      <c r="H32" s="35">
        <f t="shared" si="1"/>
        <v>1</v>
      </c>
      <c r="I32" s="33">
        <f t="shared" si="1"/>
        <v>1</v>
      </c>
      <c r="J32" s="34">
        <f t="shared" si="1"/>
        <v>3</v>
      </c>
      <c r="K32" s="35">
        <f t="shared" si="1"/>
        <v>4</v>
      </c>
      <c r="L32" s="33">
        <f t="shared" si="1"/>
        <v>4</v>
      </c>
      <c r="M32" s="34">
        <f t="shared" si="1"/>
        <v>1</v>
      </c>
      <c r="N32" s="36">
        <f t="shared" si="1"/>
        <v>1</v>
      </c>
      <c r="O32" s="34">
        <f t="shared" si="1"/>
        <v>0</v>
      </c>
      <c r="P32" s="34">
        <f t="shared" si="1"/>
        <v>1</v>
      </c>
      <c r="Q32" s="34">
        <f t="shared" si="1"/>
        <v>1</v>
      </c>
      <c r="R32" s="34">
        <f t="shared" si="1"/>
        <v>0</v>
      </c>
      <c r="S32" s="35">
        <f t="shared" si="1"/>
        <v>0</v>
      </c>
      <c r="T32" s="33">
        <f t="shared" si="1"/>
        <v>1</v>
      </c>
      <c r="U32" s="34">
        <f t="shared" si="1"/>
        <v>0</v>
      </c>
      <c r="V32" s="34">
        <f t="shared" si="1"/>
        <v>6</v>
      </c>
      <c r="W32" s="35">
        <f t="shared" si="1"/>
        <v>1</v>
      </c>
    </row>
    <row r="33" spans="1:23" ht="15.75" thickBo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5">
      <c r="A34" s="14">
        <v>1</v>
      </c>
      <c r="B34" s="38"/>
      <c r="C34" s="39">
        <v>1</v>
      </c>
      <c r="D34" s="38"/>
      <c r="E34" s="40"/>
      <c r="F34" s="40"/>
      <c r="G34" s="40">
        <v>1</v>
      </c>
      <c r="H34" s="39"/>
      <c r="I34" s="38"/>
      <c r="J34" s="40">
        <v>1</v>
      </c>
      <c r="K34" s="39"/>
      <c r="L34" s="38"/>
      <c r="M34" s="40"/>
      <c r="N34" s="41"/>
      <c r="O34" s="40"/>
      <c r="P34" s="40">
        <v>1</v>
      </c>
      <c r="Q34" s="40"/>
      <c r="R34" s="40"/>
      <c r="S34" s="39"/>
      <c r="T34" s="38"/>
      <c r="U34" s="40"/>
      <c r="V34" s="40"/>
      <c r="W34" s="39">
        <v>1</v>
      </c>
    </row>
    <row r="35" spans="1:23" x14ac:dyDescent="0.25">
      <c r="A35" s="19">
        <v>2</v>
      </c>
      <c r="B35" s="20">
        <v>1</v>
      </c>
      <c r="C35" s="21"/>
      <c r="D35" s="20"/>
      <c r="E35" s="22"/>
      <c r="F35" s="22"/>
      <c r="G35" s="22">
        <v>1</v>
      </c>
      <c r="H35" s="21"/>
      <c r="I35" s="20">
        <v>1</v>
      </c>
      <c r="J35" s="22"/>
      <c r="K35" s="21"/>
      <c r="L35" s="20"/>
      <c r="M35" s="22"/>
      <c r="N35" s="23"/>
      <c r="O35" s="22"/>
      <c r="P35" s="22"/>
      <c r="Q35" s="22">
        <v>1</v>
      </c>
      <c r="R35" s="22"/>
      <c r="S35" s="21"/>
      <c r="T35" s="20"/>
      <c r="U35" s="22"/>
      <c r="V35" s="22"/>
      <c r="W35" s="21">
        <v>1</v>
      </c>
    </row>
    <row r="36" spans="1:23" x14ac:dyDescent="0.25">
      <c r="A36" s="19">
        <v>3</v>
      </c>
      <c r="B36" s="15"/>
      <c r="C36" s="16">
        <v>1</v>
      </c>
      <c r="D36" s="15"/>
      <c r="E36" s="17">
        <v>1</v>
      </c>
      <c r="F36" s="17"/>
      <c r="G36" s="17"/>
      <c r="H36" s="16"/>
      <c r="I36" s="15"/>
      <c r="J36" s="17"/>
      <c r="K36" s="16">
        <v>1</v>
      </c>
      <c r="L36" s="15">
        <v>1</v>
      </c>
      <c r="M36" s="17"/>
      <c r="N36" s="18"/>
      <c r="O36" s="17"/>
      <c r="P36" s="17"/>
      <c r="Q36" s="17"/>
      <c r="R36" s="17"/>
      <c r="S36" s="16"/>
      <c r="T36" s="15"/>
      <c r="U36" s="17"/>
      <c r="V36" s="17"/>
      <c r="W36" s="16">
        <v>1</v>
      </c>
    </row>
    <row r="37" spans="1:23" x14ac:dyDescent="0.25">
      <c r="A37" s="19">
        <v>4</v>
      </c>
      <c r="B37" s="20">
        <v>1</v>
      </c>
      <c r="C37" s="21"/>
      <c r="D37" s="20"/>
      <c r="E37" s="22"/>
      <c r="F37" s="22"/>
      <c r="G37" s="22"/>
      <c r="H37" s="21">
        <v>1</v>
      </c>
      <c r="I37" s="20"/>
      <c r="J37" s="22">
        <v>1</v>
      </c>
      <c r="K37" s="21"/>
      <c r="L37" s="20">
        <v>1</v>
      </c>
      <c r="M37" s="22"/>
      <c r="N37" s="23"/>
      <c r="O37" s="22"/>
      <c r="P37" s="22"/>
      <c r="Q37" s="22"/>
      <c r="R37" s="22"/>
      <c r="S37" s="21"/>
      <c r="T37" s="20"/>
      <c r="U37" s="22"/>
      <c r="V37" s="22"/>
      <c r="W37" s="21">
        <v>1</v>
      </c>
    </row>
    <row r="38" spans="1:23" x14ac:dyDescent="0.25">
      <c r="A38" s="19">
        <v>5</v>
      </c>
      <c r="B38" s="15"/>
      <c r="C38" s="16">
        <v>1</v>
      </c>
      <c r="D38" s="15"/>
      <c r="E38" s="17"/>
      <c r="F38" s="17"/>
      <c r="G38" s="17"/>
      <c r="H38" s="16">
        <v>1</v>
      </c>
      <c r="I38" s="15">
        <v>1</v>
      </c>
      <c r="J38" s="17"/>
      <c r="K38" s="16"/>
      <c r="L38" s="15"/>
      <c r="M38" s="17"/>
      <c r="N38" s="18"/>
      <c r="O38" s="17"/>
      <c r="P38" s="17"/>
      <c r="Q38" s="17">
        <v>1</v>
      </c>
      <c r="R38" s="17"/>
      <c r="S38" s="16"/>
      <c r="T38" s="15"/>
      <c r="U38" s="17"/>
      <c r="V38" s="17"/>
      <c r="W38" s="16">
        <v>1</v>
      </c>
    </row>
    <row r="39" spans="1:23" x14ac:dyDescent="0.25">
      <c r="A39" s="19">
        <v>6</v>
      </c>
      <c r="B39" s="20">
        <v>1</v>
      </c>
      <c r="C39" s="21"/>
      <c r="D39" s="20"/>
      <c r="E39" s="22"/>
      <c r="F39" s="22"/>
      <c r="G39" s="22">
        <v>1</v>
      </c>
      <c r="H39" s="21"/>
      <c r="I39" s="20"/>
      <c r="J39" s="22"/>
      <c r="K39" s="21">
        <v>1</v>
      </c>
      <c r="L39" s="20"/>
      <c r="M39" s="22">
        <v>1</v>
      </c>
      <c r="N39" s="23"/>
      <c r="O39" s="22"/>
      <c r="P39" s="22"/>
      <c r="Q39" s="22"/>
      <c r="R39" s="22"/>
      <c r="S39" s="21"/>
      <c r="T39" s="20"/>
      <c r="U39" s="22"/>
      <c r="V39" s="22"/>
      <c r="W39" s="21">
        <v>1</v>
      </c>
    </row>
    <row r="40" spans="1:23" x14ac:dyDescent="0.25">
      <c r="A40" s="19">
        <v>7</v>
      </c>
      <c r="B40" s="15">
        <v>1</v>
      </c>
      <c r="C40" s="16"/>
      <c r="D40" s="15"/>
      <c r="E40" s="17"/>
      <c r="F40" s="17"/>
      <c r="G40" s="17"/>
      <c r="H40" s="16">
        <v>1</v>
      </c>
      <c r="I40" s="15"/>
      <c r="J40" s="17">
        <v>1</v>
      </c>
      <c r="K40" s="16"/>
      <c r="L40" s="15"/>
      <c r="M40" s="17"/>
      <c r="N40" s="18"/>
      <c r="O40" s="17"/>
      <c r="P40" s="17"/>
      <c r="Q40" s="17">
        <v>1</v>
      </c>
      <c r="R40" s="17"/>
      <c r="S40" s="16"/>
      <c r="T40" s="15"/>
      <c r="U40" s="17"/>
      <c r="V40" s="17"/>
      <c r="W40" s="16">
        <v>1</v>
      </c>
    </row>
    <row r="41" spans="1:23" x14ac:dyDescent="0.25">
      <c r="A41" s="19">
        <v>8</v>
      </c>
      <c r="B41" s="20">
        <v>1</v>
      </c>
      <c r="C41" s="21"/>
      <c r="D41" s="20"/>
      <c r="E41" s="22"/>
      <c r="F41" s="22">
        <v>1</v>
      </c>
      <c r="G41" s="22"/>
      <c r="H41" s="21"/>
      <c r="I41" s="20"/>
      <c r="J41" s="22"/>
      <c r="K41" s="21">
        <v>1</v>
      </c>
      <c r="L41" s="20">
        <v>1</v>
      </c>
      <c r="M41" s="22"/>
      <c r="N41" s="23"/>
      <c r="O41" s="22"/>
      <c r="P41" s="22"/>
      <c r="Q41" s="22"/>
      <c r="R41" s="22"/>
      <c r="S41" s="21"/>
      <c r="T41" s="20"/>
      <c r="U41" s="22"/>
      <c r="V41" s="22"/>
      <c r="W41" s="21">
        <v>1</v>
      </c>
    </row>
    <row r="42" spans="1:23" x14ac:dyDescent="0.25">
      <c r="A42" s="19">
        <v>9</v>
      </c>
      <c r="B42" s="15"/>
      <c r="C42" s="16">
        <v>1</v>
      </c>
      <c r="D42" s="15"/>
      <c r="E42" s="17"/>
      <c r="F42" s="17"/>
      <c r="G42" s="17"/>
      <c r="H42" s="16">
        <v>1</v>
      </c>
      <c r="I42" s="15"/>
      <c r="J42" s="17">
        <v>1</v>
      </c>
      <c r="K42" s="16"/>
      <c r="L42" s="15"/>
      <c r="M42" s="17"/>
      <c r="N42" s="18"/>
      <c r="O42" s="17"/>
      <c r="P42" s="17">
        <v>1</v>
      </c>
      <c r="Q42" s="17"/>
      <c r="R42" s="17"/>
      <c r="S42" s="16"/>
      <c r="T42" s="15"/>
      <c r="U42" s="17"/>
      <c r="V42" s="17"/>
      <c r="W42" s="16">
        <v>1</v>
      </c>
    </row>
    <row r="43" spans="1:23" x14ac:dyDescent="0.25">
      <c r="A43" s="19">
        <v>10</v>
      </c>
      <c r="B43" s="20"/>
      <c r="C43" s="21">
        <v>1</v>
      </c>
      <c r="D43" s="20"/>
      <c r="E43" s="22"/>
      <c r="F43" s="22">
        <v>1</v>
      </c>
      <c r="G43" s="22"/>
      <c r="H43" s="21"/>
      <c r="I43" s="20"/>
      <c r="J43" s="22">
        <v>1</v>
      </c>
      <c r="K43" s="21"/>
      <c r="L43" s="20"/>
      <c r="M43" s="22"/>
      <c r="N43" s="23"/>
      <c r="O43" s="22"/>
      <c r="P43" s="22">
        <v>1</v>
      </c>
      <c r="Q43" s="22"/>
      <c r="R43" s="22"/>
      <c r="S43" s="21"/>
      <c r="T43" s="20"/>
      <c r="U43" s="22"/>
      <c r="V43" s="22"/>
      <c r="W43" s="21">
        <v>1</v>
      </c>
    </row>
    <row r="44" spans="1:23" x14ac:dyDescent="0.25">
      <c r="A44" s="19">
        <v>11</v>
      </c>
      <c r="B44" s="15"/>
      <c r="C44" s="16">
        <v>1</v>
      </c>
      <c r="D44" s="15"/>
      <c r="E44" s="17"/>
      <c r="F44" s="17">
        <v>1</v>
      </c>
      <c r="G44" s="17"/>
      <c r="H44" s="16"/>
      <c r="I44" s="15"/>
      <c r="J44" s="17">
        <v>1</v>
      </c>
      <c r="K44" s="16"/>
      <c r="L44" s="15">
        <v>1</v>
      </c>
      <c r="M44" s="17"/>
      <c r="N44" s="18"/>
      <c r="O44" s="17"/>
      <c r="P44" s="17"/>
      <c r="Q44" s="17"/>
      <c r="R44" s="17"/>
      <c r="S44" s="16"/>
      <c r="T44" s="15"/>
      <c r="U44" s="17"/>
      <c r="V44" s="17"/>
      <c r="W44" s="16">
        <v>1</v>
      </c>
    </row>
    <row r="45" spans="1:23" x14ac:dyDescent="0.25">
      <c r="A45" s="19">
        <v>12</v>
      </c>
      <c r="B45" s="20"/>
      <c r="C45" s="21">
        <v>1</v>
      </c>
      <c r="D45" s="20"/>
      <c r="E45" s="22"/>
      <c r="F45" s="22">
        <v>1</v>
      </c>
      <c r="G45" s="22"/>
      <c r="H45" s="21"/>
      <c r="I45" s="20"/>
      <c r="J45" s="22"/>
      <c r="K45" s="21">
        <v>1</v>
      </c>
      <c r="L45" s="20"/>
      <c r="M45" s="22">
        <v>1</v>
      </c>
      <c r="N45" s="23"/>
      <c r="O45" s="22"/>
      <c r="P45" s="22"/>
      <c r="Q45" s="22"/>
      <c r="R45" s="22"/>
      <c r="S45" s="21"/>
      <c r="T45" s="20"/>
      <c r="U45" s="22"/>
      <c r="V45" s="22"/>
      <c r="W45" s="21">
        <v>1</v>
      </c>
    </row>
    <row r="46" spans="1:23" x14ac:dyDescent="0.25">
      <c r="A46" s="19">
        <v>13</v>
      </c>
      <c r="B46" s="15"/>
      <c r="C46" s="16">
        <v>1</v>
      </c>
      <c r="D46" s="15"/>
      <c r="E46" s="17">
        <v>1</v>
      </c>
      <c r="F46" s="17"/>
      <c r="G46" s="17"/>
      <c r="H46" s="16"/>
      <c r="I46" s="15">
        <v>1</v>
      </c>
      <c r="J46" s="17"/>
      <c r="K46" s="16"/>
      <c r="L46" s="15">
        <v>1</v>
      </c>
      <c r="M46" s="17"/>
      <c r="N46" s="18"/>
      <c r="O46" s="17"/>
      <c r="P46" s="17"/>
      <c r="Q46" s="17"/>
      <c r="R46" s="17"/>
      <c r="S46" s="16"/>
      <c r="T46" s="15"/>
      <c r="U46" s="17"/>
      <c r="V46" s="17"/>
      <c r="W46" s="16">
        <v>1</v>
      </c>
    </row>
    <row r="47" spans="1:23" ht="15.75" thickBot="1" x14ac:dyDescent="0.3">
      <c r="A47" s="25">
        <v>14</v>
      </c>
      <c r="B47" s="42">
        <v>1</v>
      </c>
      <c r="C47" s="43"/>
      <c r="D47" s="42"/>
      <c r="E47" s="44"/>
      <c r="F47" s="44">
        <v>1</v>
      </c>
      <c r="G47" s="44"/>
      <c r="H47" s="43"/>
      <c r="I47" s="42"/>
      <c r="J47" s="44"/>
      <c r="K47" s="43">
        <v>1</v>
      </c>
      <c r="L47" s="42">
        <v>1</v>
      </c>
      <c r="M47" s="44"/>
      <c r="N47" s="45"/>
      <c r="O47" s="44"/>
      <c r="P47" s="44"/>
      <c r="Q47" s="44"/>
      <c r="R47" s="44"/>
      <c r="S47" s="43"/>
      <c r="T47" s="42"/>
      <c r="U47" s="44"/>
      <c r="V47" s="44"/>
      <c r="W47" s="43">
        <v>1</v>
      </c>
    </row>
    <row r="48" spans="1:23" ht="15.75" thickBot="1" x14ac:dyDescent="0.3">
      <c r="A48" s="30" t="s">
        <v>24</v>
      </c>
      <c r="B48" s="33">
        <f>SUM(B34:B47)</f>
        <v>6</v>
      </c>
      <c r="C48" s="35">
        <f>SUM(C34:C47)</f>
        <v>8</v>
      </c>
      <c r="D48" s="33"/>
      <c r="E48" s="34">
        <f t="shared" ref="E48:M48" si="2">SUM(E34:E47)</f>
        <v>2</v>
      </c>
      <c r="F48" s="34">
        <f t="shared" si="2"/>
        <v>5</v>
      </c>
      <c r="G48" s="34">
        <f t="shared" si="2"/>
        <v>3</v>
      </c>
      <c r="H48" s="35">
        <f t="shared" si="2"/>
        <v>4</v>
      </c>
      <c r="I48" s="33">
        <f t="shared" si="2"/>
        <v>3</v>
      </c>
      <c r="J48" s="34">
        <f t="shared" si="2"/>
        <v>6</v>
      </c>
      <c r="K48" s="35">
        <f t="shared" si="2"/>
        <v>5</v>
      </c>
      <c r="L48" s="33">
        <f t="shared" si="2"/>
        <v>6</v>
      </c>
      <c r="M48" s="34">
        <f t="shared" si="2"/>
        <v>2</v>
      </c>
      <c r="N48" s="36"/>
      <c r="O48" s="34"/>
      <c r="P48" s="34">
        <f>SUM(P34:P47)</f>
        <v>3</v>
      </c>
      <c r="Q48" s="34">
        <f>SUM(Q34:Q47)</f>
        <v>3</v>
      </c>
      <c r="R48" s="34"/>
      <c r="S48" s="35"/>
      <c r="T48" s="33"/>
      <c r="U48" s="34"/>
      <c r="V48" s="34"/>
      <c r="W48" s="35">
        <f>SUM(W34:W47)</f>
        <v>14</v>
      </c>
    </row>
    <row r="49" spans="1:23" ht="15.75" thickBo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7"/>
      <c r="O49" s="1"/>
      <c r="P49" s="1"/>
      <c r="Q49" s="1"/>
      <c r="R49" s="1"/>
      <c r="S49" s="1"/>
      <c r="T49" s="1"/>
      <c r="U49" s="1"/>
      <c r="V49" s="1"/>
      <c r="W49" s="1"/>
    </row>
    <row r="50" spans="1:23" ht="15.75" thickBot="1" x14ac:dyDescent="0.3">
      <c r="A50" s="1"/>
      <c r="B50" s="180" t="s">
        <v>0</v>
      </c>
      <c r="C50" s="181"/>
      <c r="D50" s="181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  <c r="R50" s="181"/>
      <c r="S50" s="181"/>
      <c r="T50" s="181"/>
      <c r="U50" s="181"/>
      <c r="V50" s="181"/>
      <c r="W50" s="182"/>
    </row>
    <row r="51" spans="1:23" x14ac:dyDescent="0.25">
      <c r="A51" s="2"/>
      <c r="B51" s="183" t="s">
        <v>1</v>
      </c>
      <c r="C51" s="184"/>
      <c r="D51" s="183" t="s">
        <v>2</v>
      </c>
      <c r="E51" s="185"/>
      <c r="F51" s="185"/>
      <c r="G51" s="185"/>
      <c r="H51" s="184"/>
      <c r="I51" s="183" t="s">
        <v>3</v>
      </c>
      <c r="J51" s="185"/>
      <c r="K51" s="184"/>
      <c r="L51" s="183" t="s">
        <v>4</v>
      </c>
      <c r="M51" s="185"/>
      <c r="N51" s="185"/>
      <c r="O51" s="185"/>
      <c r="P51" s="185"/>
      <c r="Q51" s="185"/>
      <c r="R51" s="185"/>
      <c r="S51" s="184"/>
      <c r="T51" s="183" t="s">
        <v>5</v>
      </c>
      <c r="U51" s="185"/>
      <c r="V51" s="185"/>
      <c r="W51" s="184"/>
    </row>
    <row r="52" spans="1:23" ht="45" x14ac:dyDescent="0.25">
      <c r="A52" s="3"/>
      <c r="B52" s="115" t="s">
        <v>6</v>
      </c>
      <c r="C52" s="116" t="s">
        <v>7</v>
      </c>
      <c r="D52" s="115" t="s">
        <v>25</v>
      </c>
      <c r="E52" s="117" t="s">
        <v>9</v>
      </c>
      <c r="F52" s="117" t="s">
        <v>10</v>
      </c>
      <c r="G52" s="117" t="s">
        <v>11</v>
      </c>
      <c r="H52" s="116" t="s">
        <v>12</v>
      </c>
      <c r="I52" s="118" t="s">
        <v>13</v>
      </c>
      <c r="J52" s="12" t="s">
        <v>97</v>
      </c>
      <c r="K52" s="119" t="s">
        <v>15</v>
      </c>
      <c r="L52" s="115" t="s">
        <v>16</v>
      </c>
      <c r="M52" s="120" t="s">
        <v>17</v>
      </c>
      <c r="N52" s="12" t="s">
        <v>18</v>
      </c>
      <c r="O52" s="120" t="s">
        <v>19</v>
      </c>
      <c r="P52" s="120" t="s">
        <v>20</v>
      </c>
      <c r="Q52" s="120" t="s">
        <v>21</v>
      </c>
      <c r="R52" s="120" t="s">
        <v>22</v>
      </c>
      <c r="S52" s="116" t="s">
        <v>23</v>
      </c>
      <c r="T52" s="121">
        <v>1</v>
      </c>
      <c r="U52" s="117">
        <v>2</v>
      </c>
      <c r="V52" s="117">
        <v>3</v>
      </c>
      <c r="W52" s="116">
        <v>4</v>
      </c>
    </row>
    <row r="53" spans="1:23" ht="15.75" thickBot="1" x14ac:dyDescent="0.3">
      <c r="A53" s="30" t="s">
        <v>24</v>
      </c>
      <c r="B53" s="122">
        <f t="shared" ref="B53:T53" si="3">SUM(B22+B32+B48)</f>
        <v>21</v>
      </c>
      <c r="C53" s="123">
        <f t="shared" si="3"/>
        <v>18</v>
      </c>
      <c r="D53" s="122">
        <f t="shared" si="3"/>
        <v>4</v>
      </c>
      <c r="E53" s="46">
        <f t="shared" si="3"/>
        <v>8</v>
      </c>
      <c r="F53" s="46">
        <f t="shared" si="3"/>
        <v>8</v>
      </c>
      <c r="G53" s="46">
        <f t="shared" si="3"/>
        <v>10</v>
      </c>
      <c r="H53" s="123">
        <f t="shared" si="3"/>
        <v>9</v>
      </c>
      <c r="I53" s="122">
        <f t="shared" si="3"/>
        <v>6</v>
      </c>
      <c r="J53" s="46">
        <f t="shared" si="3"/>
        <v>14</v>
      </c>
      <c r="K53" s="123">
        <f t="shared" si="3"/>
        <v>19</v>
      </c>
      <c r="L53" s="122">
        <f t="shared" si="3"/>
        <v>16</v>
      </c>
      <c r="M53" s="46">
        <f t="shared" si="3"/>
        <v>3</v>
      </c>
      <c r="N53" s="46">
        <f t="shared" si="3"/>
        <v>4</v>
      </c>
      <c r="O53" s="46">
        <f t="shared" si="3"/>
        <v>2</v>
      </c>
      <c r="P53" s="46">
        <f t="shared" si="3"/>
        <v>8</v>
      </c>
      <c r="Q53" s="46">
        <f t="shared" si="3"/>
        <v>5</v>
      </c>
      <c r="R53" s="46">
        <f t="shared" si="3"/>
        <v>1</v>
      </c>
      <c r="S53" s="123">
        <f t="shared" si="3"/>
        <v>0</v>
      </c>
      <c r="T53" s="122">
        <f t="shared" si="3"/>
        <v>1</v>
      </c>
      <c r="U53" s="46">
        <f>SUM(U221+U32+U48)</f>
        <v>0</v>
      </c>
      <c r="V53" s="46">
        <f>SUM(V22+V32+V48)</f>
        <v>10</v>
      </c>
      <c r="W53" s="123">
        <f>SUM(W22+W32+W48)</f>
        <v>28</v>
      </c>
    </row>
    <row r="54" spans="1:23" ht="15.75" thickBot="1" x14ac:dyDescent="0.3">
      <c r="A54" s="1">
        <f>SUM(A21+A31+A47)</f>
        <v>39</v>
      </c>
      <c r="B54" s="175">
        <f>SUM(B53+C53)</f>
        <v>39</v>
      </c>
      <c r="C54" s="177"/>
      <c r="D54" s="175">
        <f>SUM(H53+G53+F53+E53+D53)</f>
        <v>39</v>
      </c>
      <c r="E54" s="176"/>
      <c r="F54" s="176"/>
      <c r="G54" s="176"/>
      <c r="H54" s="177"/>
      <c r="I54" s="175">
        <f>SUM(K53+J53+I53)</f>
        <v>39</v>
      </c>
      <c r="J54" s="176"/>
      <c r="K54" s="177"/>
      <c r="L54" s="175">
        <f>SUM(S53+R53+Q53+P53+O53+N53+M53+L53)</f>
        <v>39</v>
      </c>
      <c r="M54" s="176"/>
      <c r="N54" s="176"/>
      <c r="O54" s="176"/>
      <c r="P54" s="176"/>
      <c r="Q54" s="176"/>
      <c r="R54" s="176"/>
      <c r="S54" s="177"/>
      <c r="T54" s="175">
        <f>SUM(W53+V53+U53+T53)</f>
        <v>39</v>
      </c>
      <c r="U54" s="176"/>
      <c r="V54" s="176"/>
      <c r="W54" s="177"/>
    </row>
    <row r="55" spans="1:23" ht="15.75" thickBot="1" x14ac:dyDescent="0.3">
      <c r="B55" s="124">
        <f>21/39</f>
        <v>0.53846153846153844</v>
      </c>
      <c r="C55" s="125">
        <f>18/39</f>
        <v>0.46153846153846156</v>
      </c>
      <c r="D55" s="124">
        <f>4/39</f>
        <v>0.10256410256410256</v>
      </c>
      <c r="E55" s="126">
        <f>8/39</f>
        <v>0.20512820512820512</v>
      </c>
      <c r="F55" s="126">
        <f>8/39</f>
        <v>0.20512820512820512</v>
      </c>
      <c r="G55" s="126">
        <f>10/39</f>
        <v>0.25641025641025639</v>
      </c>
      <c r="H55" s="125">
        <f>9/39</f>
        <v>0.23076923076923078</v>
      </c>
      <c r="I55" s="124">
        <f>6/39</f>
        <v>0.15384615384615385</v>
      </c>
      <c r="J55" s="126">
        <f>14/39</f>
        <v>0.35897435897435898</v>
      </c>
      <c r="K55" s="125">
        <f>19/39</f>
        <v>0.48717948717948717</v>
      </c>
      <c r="L55" s="124">
        <f>16/39</f>
        <v>0.41025641025641024</v>
      </c>
      <c r="M55" s="126">
        <f>3/39</f>
        <v>7.6923076923076927E-2</v>
      </c>
      <c r="N55" s="126">
        <f>4/39</f>
        <v>0.10256410256410256</v>
      </c>
      <c r="O55" s="126">
        <f>2/39</f>
        <v>5.128205128205128E-2</v>
      </c>
      <c r="P55" s="126">
        <f>8/39</f>
        <v>0.20512820512820512</v>
      </c>
      <c r="Q55" s="126">
        <f>5/39</f>
        <v>0.12820512820512819</v>
      </c>
      <c r="R55" s="126">
        <f>1/39</f>
        <v>2.564102564102564E-2</v>
      </c>
      <c r="S55" s="127">
        <v>0</v>
      </c>
      <c r="T55" s="124">
        <f>1/39</f>
        <v>2.564102564102564E-2</v>
      </c>
      <c r="U55" s="126">
        <v>0</v>
      </c>
      <c r="V55" s="126">
        <f>10/39</f>
        <v>0.25641025641025639</v>
      </c>
      <c r="W55" s="127">
        <f>28/39</f>
        <v>0.71794871794871795</v>
      </c>
    </row>
    <row r="57" spans="1:23" ht="45.75" thickBot="1" x14ac:dyDescent="0.3">
      <c r="B57" s="4" t="s">
        <v>6</v>
      </c>
      <c r="C57" s="5" t="s">
        <v>7</v>
      </c>
      <c r="D57" s="4" t="s">
        <v>25</v>
      </c>
      <c r="E57" s="7" t="s">
        <v>9</v>
      </c>
      <c r="F57" s="7" t="s">
        <v>10</v>
      </c>
      <c r="G57" s="7" t="s">
        <v>11</v>
      </c>
      <c r="H57" s="5" t="s">
        <v>12</v>
      </c>
      <c r="I57" s="8" t="s">
        <v>13</v>
      </c>
      <c r="J57" s="9" t="s">
        <v>14</v>
      </c>
      <c r="K57" s="10" t="s">
        <v>15</v>
      </c>
      <c r="L57" s="4" t="s">
        <v>16</v>
      </c>
      <c r="M57" s="11" t="s">
        <v>17</v>
      </c>
      <c r="N57" s="12" t="s">
        <v>18</v>
      </c>
      <c r="O57" s="11" t="s">
        <v>19</v>
      </c>
      <c r="P57" s="11" t="s">
        <v>20</v>
      </c>
      <c r="Q57" s="11" t="s">
        <v>21</v>
      </c>
      <c r="R57" s="11" t="s">
        <v>22</v>
      </c>
      <c r="S57" s="5" t="s">
        <v>23</v>
      </c>
      <c r="T57" s="13">
        <v>1</v>
      </c>
      <c r="U57" s="7">
        <v>2</v>
      </c>
      <c r="V57" s="7">
        <v>3</v>
      </c>
      <c r="W57" s="5">
        <v>4</v>
      </c>
    </row>
    <row r="58" spans="1:23" ht="15.75" thickBot="1" x14ac:dyDescent="0.3">
      <c r="B58" s="86">
        <f>21/39</f>
        <v>0.53846153846153844</v>
      </c>
      <c r="C58" s="88">
        <f>18/39</f>
        <v>0.46153846153846156</v>
      </c>
      <c r="D58" s="86">
        <f>4/39</f>
        <v>0.10256410256410256</v>
      </c>
      <c r="E58" s="89">
        <f>8/39</f>
        <v>0.20512820512820512</v>
      </c>
      <c r="F58" s="89">
        <f>8/39</f>
        <v>0.20512820512820512</v>
      </c>
      <c r="G58" s="89">
        <f>10/39</f>
        <v>0.25641025641025639</v>
      </c>
      <c r="H58" s="88">
        <f>9/39</f>
        <v>0.23076923076923078</v>
      </c>
      <c r="I58" s="86">
        <f>6/39</f>
        <v>0.15384615384615385</v>
      </c>
      <c r="J58" s="89">
        <f>14/39</f>
        <v>0.35897435897435898</v>
      </c>
      <c r="K58" s="88">
        <f>19/39</f>
        <v>0.48717948717948717</v>
      </c>
      <c r="L58" s="86">
        <f>16/39</f>
        <v>0.41025641025641024</v>
      </c>
      <c r="M58" s="89">
        <f>3/39</f>
        <v>7.6923076923076927E-2</v>
      </c>
      <c r="N58" s="89">
        <f>4/39</f>
        <v>0.10256410256410256</v>
      </c>
      <c r="O58" s="89">
        <f>2/39</f>
        <v>5.128205128205128E-2</v>
      </c>
      <c r="P58" s="89">
        <f>8/39</f>
        <v>0.20512820512820512</v>
      </c>
      <c r="Q58" s="89">
        <f>5/39</f>
        <v>0.12820512820512819</v>
      </c>
      <c r="R58" s="89">
        <f>1/39</f>
        <v>2.564102564102564E-2</v>
      </c>
      <c r="S58" s="87">
        <v>0</v>
      </c>
      <c r="T58" s="86">
        <f>1/39</f>
        <v>2.564102564102564E-2</v>
      </c>
      <c r="U58" s="89">
        <v>0</v>
      </c>
      <c r="V58" s="89">
        <f>10/39</f>
        <v>0.25641025641025639</v>
      </c>
      <c r="W58" s="87">
        <f>28/39</f>
        <v>0.71794871794871795</v>
      </c>
    </row>
    <row r="59" spans="1:23" x14ac:dyDescent="0.25">
      <c r="V59" s="178">
        <f>SUM((V58+W58))</f>
        <v>0.97435897435897434</v>
      </c>
      <c r="W59" s="179"/>
    </row>
  </sheetData>
  <mergeCells count="18">
    <mergeCell ref="D54:H54"/>
    <mergeCell ref="I54:K54"/>
    <mergeCell ref="L54:S54"/>
    <mergeCell ref="T54:W54"/>
    <mergeCell ref="V59:W59"/>
    <mergeCell ref="B2:W2"/>
    <mergeCell ref="B3:C3"/>
    <mergeCell ref="D3:H3"/>
    <mergeCell ref="I3:K3"/>
    <mergeCell ref="L3:S3"/>
    <mergeCell ref="T3:W3"/>
    <mergeCell ref="B50:W50"/>
    <mergeCell ref="B51:C51"/>
    <mergeCell ref="D51:H51"/>
    <mergeCell ref="I51:K51"/>
    <mergeCell ref="L51:S51"/>
    <mergeCell ref="T51:W51"/>
    <mergeCell ref="B54:C5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DE1D1-F5F7-4A67-9F47-4C7AE368D353}">
  <sheetPr>
    <tabColor rgb="FF0070C0"/>
  </sheetPr>
  <dimension ref="A2:W63"/>
  <sheetViews>
    <sheetView topLeftCell="A21" zoomScale="70" zoomScaleNormal="70" workbookViewId="0">
      <selection activeCell="I55" sqref="I55"/>
    </sheetView>
  </sheetViews>
  <sheetFormatPr defaultRowHeight="15" x14ac:dyDescent="0.25"/>
  <cols>
    <col min="1" max="1" width="5.42578125" bestFit="1" customWidth="1"/>
    <col min="2" max="2" width="16.28515625" bestFit="1" customWidth="1"/>
    <col min="3" max="3" width="14.85546875" bestFit="1" customWidth="1"/>
    <col min="4" max="4" width="7.42578125" bestFit="1" customWidth="1"/>
    <col min="5" max="5" width="7.140625" bestFit="1" customWidth="1"/>
    <col min="6" max="6" width="13" bestFit="1" customWidth="1"/>
    <col min="7" max="7" width="9.28515625" bestFit="1" customWidth="1"/>
    <col min="8" max="8" width="10.5703125" bestFit="1" customWidth="1"/>
    <col min="9" max="9" width="16.28515625" bestFit="1" customWidth="1"/>
    <col min="10" max="10" width="14.85546875" bestFit="1" customWidth="1"/>
    <col min="11" max="11" width="8.140625" customWidth="1"/>
    <col min="12" max="13" width="11" bestFit="1" customWidth="1"/>
    <col min="14" max="14" width="5.42578125" bestFit="1" customWidth="1"/>
    <col min="15" max="15" width="6.7109375" bestFit="1" customWidth="1"/>
    <col min="16" max="16" width="8.140625" bestFit="1" customWidth="1"/>
    <col min="17" max="17" width="7.140625" bestFit="1" customWidth="1"/>
    <col min="18" max="19" width="7.7109375" bestFit="1" customWidth="1"/>
    <col min="20" max="20" width="12.85546875" bestFit="1" customWidth="1"/>
    <col min="21" max="21" width="7.42578125" bestFit="1" customWidth="1"/>
    <col min="22" max="22" width="7.140625" bestFit="1" customWidth="1"/>
    <col min="23" max="23" width="13.42578125" bestFit="1" customWidth="1"/>
  </cols>
  <sheetData>
    <row r="2" spans="1:23" ht="15.75" thickBot="1" x14ac:dyDescent="0.3">
      <c r="A2" s="1"/>
      <c r="B2" s="192" t="s">
        <v>26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</row>
    <row r="3" spans="1:23" x14ac:dyDescent="0.25">
      <c r="A3" s="1"/>
      <c r="B3" s="189" t="s">
        <v>27</v>
      </c>
      <c r="C3" s="190"/>
      <c r="D3" s="190"/>
      <c r="E3" s="191"/>
      <c r="F3" s="189" t="s">
        <v>28</v>
      </c>
      <c r="G3" s="190"/>
      <c r="H3" s="191"/>
      <c r="I3" s="189" t="s">
        <v>29</v>
      </c>
      <c r="J3" s="190"/>
      <c r="K3" s="190"/>
      <c r="L3" s="190"/>
      <c r="M3" s="190"/>
      <c r="N3" s="191"/>
      <c r="O3" s="189" t="s">
        <v>30</v>
      </c>
      <c r="P3" s="190"/>
      <c r="Q3" s="191"/>
      <c r="R3" s="189" t="s">
        <v>31</v>
      </c>
      <c r="S3" s="190"/>
      <c r="T3" s="190"/>
      <c r="U3" s="190"/>
      <c r="V3" s="190"/>
      <c r="W3" s="191"/>
    </row>
    <row r="4" spans="1:23" s="93" customFormat="1" ht="60" x14ac:dyDescent="0.25">
      <c r="A4" s="91"/>
      <c r="B4" s="97" t="s">
        <v>32</v>
      </c>
      <c r="C4" s="92" t="s">
        <v>33</v>
      </c>
      <c r="D4" s="92" t="s">
        <v>34</v>
      </c>
      <c r="E4" s="98" t="s">
        <v>35</v>
      </c>
      <c r="F4" s="97" t="s">
        <v>36</v>
      </c>
      <c r="G4" s="92" t="s">
        <v>37</v>
      </c>
      <c r="H4" s="98" t="s">
        <v>38</v>
      </c>
      <c r="I4" s="103" t="s">
        <v>39</v>
      </c>
      <c r="J4" s="90" t="s">
        <v>40</v>
      </c>
      <c r="K4" s="90" t="s">
        <v>41</v>
      </c>
      <c r="L4" s="90" t="s">
        <v>42</v>
      </c>
      <c r="M4" s="92" t="s">
        <v>43</v>
      </c>
      <c r="N4" s="98" t="s">
        <v>23</v>
      </c>
      <c r="O4" s="97" t="s">
        <v>44</v>
      </c>
      <c r="P4" s="92" t="s">
        <v>45</v>
      </c>
      <c r="Q4" s="98" t="s">
        <v>46</v>
      </c>
      <c r="R4" s="97" t="s">
        <v>47</v>
      </c>
      <c r="S4" s="92" t="s">
        <v>48</v>
      </c>
      <c r="T4" s="92" t="s">
        <v>49</v>
      </c>
      <c r="U4" s="92" t="s">
        <v>50</v>
      </c>
      <c r="V4" s="92" t="s">
        <v>51</v>
      </c>
      <c r="W4" s="98" t="s">
        <v>52</v>
      </c>
    </row>
    <row r="5" spans="1:23" x14ac:dyDescent="0.25">
      <c r="A5" s="94">
        <v>1</v>
      </c>
      <c r="B5" s="99"/>
      <c r="C5" s="50"/>
      <c r="D5" s="50">
        <v>1</v>
      </c>
      <c r="E5" s="100"/>
      <c r="F5" s="99">
        <v>1</v>
      </c>
      <c r="G5" s="50"/>
      <c r="H5" s="100"/>
      <c r="I5" s="99">
        <v>1</v>
      </c>
      <c r="J5" s="50"/>
      <c r="K5" s="50"/>
      <c r="L5" s="50"/>
      <c r="M5" s="50">
        <f t="shared" ref="M5:M22" si="0">SUM(I5:L5)</f>
        <v>1</v>
      </c>
      <c r="N5" s="100"/>
      <c r="O5" s="99">
        <v>1</v>
      </c>
      <c r="P5" s="50"/>
      <c r="Q5" s="100"/>
      <c r="R5" s="99"/>
      <c r="S5" s="50"/>
      <c r="T5" s="50"/>
      <c r="U5" s="50">
        <v>1</v>
      </c>
      <c r="V5" s="50"/>
      <c r="W5" s="100"/>
    </row>
    <row r="6" spans="1:23" x14ac:dyDescent="0.25">
      <c r="A6" s="95">
        <v>2</v>
      </c>
      <c r="B6" s="20"/>
      <c r="C6" s="22"/>
      <c r="D6" s="22">
        <v>1</v>
      </c>
      <c r="E6" s="21"/>
      <c r="F6" s="20">
        <v>1</v>
      </c>
      <c r="G6" s="22"/>
      <c r="H6" s="21"/>
      <c r="I6" s="20">
        <v>1</v>
      </c>
      <c r="J6" s="22"/>
      <c r="K6" s="22"/>
      <c r="L6" s="22"/>
      <c r="M6" s="22">
        <f t="shared" si="0"/>
        <v>1</v>
      </c>
      <c r="N6" s="21"/>
      <c r="O6" s="20"/>
      <c r="P6" s="22">
        <v>1</v>
      </c>
      <c r="Q6" s="21"/>
      <c r="R6" s="20"/>
      <c r="S6" s="22"/>
      <c r="T6" s="22"/>
      <c r="U6" s="22">
        <v>1</v>
      </c>
      <c r="V6" s="22"/>
      <c r="W6" s="21"/>
    </row>
    <row r="7" spans="1:23" x14ac:dyDescent="0.25">
      <c r="A7" s="95">
        <v>3</v>
      </c>
      <c r="B7" s="99"/>
      <c r="C7" s="50"/>
      <c r="D7" s="50"/>
      <c r="E7" s="100">
        <v>1</v>
      </c>
      <c r="F7" s="99"/>
      <c r="G7" s="50">
        <v>1</v>
      </c>
      <c r="H7" s="100"/>
      <c r="I7" s="99">
        <v>1</v>
      </c>
      <c r="J7" s="50"/>
      <c r="K7" s="50"/>
      <c r="L7" s="50"/>
      <c r="M7" s="50">
        <f t="shared" si="0"/>
        <v>1</v>
      </c>
      <c r="N7" s="100"/>
      <c r="O7" s="99"/>
      <c r="P7" s="50">
        <v>1</v>
      </c>
      <c r="Q7" s="100"/>
      <c r="R7" s="99"/>
      <c r="S7" s="50"/>
      <c r="T7" s="50"/>
      <c r="U7" s="50">
        <v>1</v>
      </c>
      <c r="V7" s="50"/>
      <c r="W7" s="100"/>
    </row>
    <row r="8" spans="1:23" x14ac:dyDescent="0.25">
      <c r="A8" s="95">
        <v>4</v>
      </c>
      <c r="B8" s="20"/>
      <c r="C8" s="22"/>
      <c r="D8" s="22">
        <v>1</v>
      </c>
      <c r="E8" s="21"/>
      <c r="F8" s="20">
        <v>1</v>
      </c>
      <c r="G8" s="22"/>
      <c r="H8" s="21"/>
      <c r="I8" s="20"/>
      <c r="J8" s="22">
        <v>1</v>
      </c>
      <c r="K8" s="22"/>
      <c r="L8" s="22">
        <v>1</v>
      </c>
      <c r="M8" s="22">
        <f t="shared" si="0"/>
        <v>2</v>
      </c>
      <c r="N8" s="21"/>
      <c r="O8" s="20"/>
      <c r="P8" s="22"/>
      <c r="Q8" s="21">
        <v>1</v>
      </c>
      <c r="R8" s="20"/>
      <c r="S8" s="22"/>
      <c r="T8" s="22"/>
      <c r="U8" s="22">
        <v>1</v>
      </c>
      <c r="V8" s="22"/>
      <c r="W8" s="21"/>
    </row>
    <row r="9" spans="1:23" x14ac:dyDescent="0.25">
      <c r="A9" s="95">
        <v>5</v>
      </c>
      <c r="B9" s="99"/>
      <c r="C9" s="50"/>
      <c r="D9" s="50"/>
      <c r="E9" s="100">
        <v>1</v>
      </c>
      <c r="F9" s="99">
        <v>1</v>
      </c>
      <c r="G9" s="50"/>
      <c r="H9" s="100"/>
      <c r="I9" s="99">
        <v>1</v>
      </c>
      <c r="J9" s="50"/>
      <c r="K9" s="50"/>
      <c r="L9" s="50"/>
      <c r="M9" s="50">
        <f t="shared" si="0"/>
        <v>1</v>
      </c>
      <c r="N9" s="100"/>
      <c r="O9" s="99"/>
      <c r="P9" s="50">
        <v>1</v>
      </c>
      <c r="Q9" s="100"/>
      <c r="R9" s="99"/>
      <c r="S9" s="50"/>
      <c r="T9" s="50"/>
      <c r="U9" s="50">
        <v>1</v>
      </c>
      <c r="V9" s="50"/>
      <c r="W9" s="100"/>
    </row>
    <row r="10" spans="1:23" x14ac:dyDescent="0.25">
      <c r="A10" s="95">
        <v>6</v>
      </c>
      <c r="B10" s="20"/>
      <c r="C10" s="22">
        <v>1</v>
      </c>
      <c r="D10" s="22"/>
      <c r="E10" s="21"/>
      <c r="F10" s="20">
        <v>1</v>
      </c>
      <c r="G10" s="22"/>
      <c r="H10" s="21"/>
      <c r="I10" s="20"/>
      <c r="J10" s="22">
        <v>1</v>
      </c>
      <c r="K10" s="22"/>
      <c r="L10" s="22"/>
      <c r="M10" s="22">
        <f t="shared" si="0"/>
        <v>1</v>
      </c>
      <c r="N10" s="21"/>
      <c r="O10" s="20">
        <v>1</v>
      </c>
      <c r="P10" s="22"/>
      <c r="Q10" s="21"/>
      <c r="R10" s="20"/>
      <c r="S10" s="22"/>
      <c r="T10" s="22"/>
      <c r="U10" s="22"/>
      <c r="V10" s="22">
        <v>1</v>
      </c>
      <c r="W10" s="21"/>
    </row>
    <row r="11" spans="1:23" x14ac:dyDescent="0.25">
      <c r="A11" s="95">
        <v>7</v>
      </c>
      <c r="B11" s="99"/>
      <c r="C11" s="50">
        <v>1</v>
      </c>
      <c r="D11" s="50"/>
      <c r="E11" s="100"/>
      <c r="F11" s="99"/>
      <c r="G11" s="50">
        <v>1</v>
      </c>
      <c r="H11" s="100"/>
      <c r="I11" s="99"/>
      <c r="J11" s="50"/>
      <c r="K11" s="50"/>
      <c r="L11" s="50">
        <v>1</v>
      </c>
      <c r="M11" s="50">
        <f t="shared" si="0"/>
        <v>1</v>
      </c>
      <c r="N11" s="100"/>
      <c r="O11" s="99"/>
      <c r="P11" s="50">
        <v>1</v>
      </c>
      <c r="Q11" s="100"/>
      <c r="R11" s="99"/>
      <c r="S11" s="50"/>
      <c r="T11" s="50"/>
      <c r="U11" s="50">
        <v>1</v>
      </c>
      <c r="V11" s="50"/>
      <c r="W11" s="100"/>
    </row>
    <row r="12" spans="1:23" x14ac:dyDescent="0.25">
      <c r="A12" s="95">
        <v>8</v>
      </c>
      <c r="B12" s="20"/>
      <c r="C12" s="22"/>
      <c r="D12" s="22">
        <v>1</v>
      </c>
      <c r="E12" s="21"/>
      <c r="F12" s="20">
        <v>1</v>
      </c>
      <c r="G12" s="22"/>
      <c r="H12" s="21"/>
      <c r="I12" s="20"/>
      <c r="J12" s="22"/>
      <c r="K12" s="22">
        <v>1</v>
      </c>
      <c r="L12" s="22"/>
      <c r="M12" s="22">
        <f t="shared" si="0"/>
        <v>1</v>
      </c>
      <c r="N12" s="21"/>
      <c r="O12" s="20"/>
      <c r="P12" s="22"/>
      <c r="Q12" s="21">
        <v>1</v>
      </c>
      <c r="R12" s="20"/>
      <c r="S12" s="22"/>
      <c r="T12" s="22"/>
      <c r="U12" s="22">
        <v>1</v>
      </c>
      <c r="V12" s="22"/>
      <c r="W12" s="21"/>
    </row>
    <row r="13" spans="1:23" x14ac:dyDescent="0.25">
      <c r="A13" s="95">
        <v>9</v>
      </c>
      <c r="B13" s="99"/>
      <c r="C13" s="50"/>
      <c r="D13" s="50"/>
      <c r="E13" s="100">
        <v>1</v>
      </c>
      <c r="F13" s="99"/>
      <c r="G13" s="50">
        <v>1</v>
      </c>
      <c r="H13" s="100"/>
      <c r="I13" s="99">
        <v>1</v>
      </c>
      <c r="J13" s="50"/>
      <c r="K13" s="50"/>
      <c r="L13" s="50"/>
      <c r="M13" s="50">
        <f t="shared" si="0"/>
        <v>1</v>
      </c>
      <c r="N13" s="100"/>
      <c r="O13" s="99">
        <v>1</v>
      </c>
      <c r="P13" s="50"/>
      <c r="Q13" s="100"/>
      <c r="R13" s="99"/>
      <c r="S13" s="50"/>
      <c r="T13" s="50"/>
      <c r="U13" s="50"/>
      <c r="V13" s="50">
        <v>1</v>
      </c>
      <c r="W13" s="100"/>
    </row>
    <row r="14" spans="1:23" x14ac:dyDescent="0.25">
      <c r="A14" s="95">
        <v>10</v>
      </c>
      <c r="B14" s="20"/>
      <c r="C14" s="22"/>
      <c r="D14" s="22"/>
      <c r="E14" s="21">
        <v>1</v>
      </c>
      <c r="F14" s="20"/>
      <c r="G14" s="22"/>
      <c r="H14" s="21">
        <v>1</v>
      </c>
      <c r="I14" s="20">
        <v>1</v>
      </c>
      <c r="J14" s="22"/>
      <c r="K14" s="22"/>
      <c r="L14" s="22"/>
      <c r="M14" s="22">
        <f t="shared" si="0"/>
        <v>1</v>
      </c>
      <c r="N14" s="21"/>
      <c r="O14" s="20">
        <v>1</v>
      </c>
      <c r="P14" s="22"/>
      <c r="Q14" s="21"/>
      <c r="R14" s="20"/>
      <c r="S14" s="22"/>
      <c r="T14" s="22"/>
      <c r="U14" s="22">
        <v>1</v>
      </c>
      <c r="V14" s="22"/>
      <c r="W14" s="21"/>
    </row>
    <row r="15" spans="1:23" x14ac:dyDescent="0.25">
      <c r="A15" s="95">
        <v>11</v>
      </c>
      <c r="B15" s="99"/>
      <c r="C15" s="50"/>
      <c r="D15" s="50">
        <v>1</v>
      </c>
      <c r="E15" s="100"/>
      <c r="F15" s="99">
        <v>1</v>
      </c>
      <c r="G15" s="50"/>
      <c r="H15" s="100"/>
      <c r="I15" s="99"/>
      <c r="J15" s="50"/>
      <c r="K15" s="50"/>
      <c r="L15" s="50">
        <v>1</v>
      </c>
      <c r="M15" s="50">
        <f t="shared" si="0"/>
        <v>1</v>
      </c>
      <c r="N15" s="100"/>
      <c r="O15" s="99"/>
      <c r="P15" s="50"/>
      <c r="Q15" s="100">
        <v>1</v>
      </c>
      <c r="R15" s="99"/>
      <c r="S15" s="50"/>
      <c r="T15" s="50"/>
      <c r="U15" s="50">
        <v>1</v>
      </c>
      <c r="V15" s="50"/>
      <c r="W15" s="100"/>
    </row>
    <row r="16" spans="1:23" x14ac:dyDescent="0.25">
      <c r="A16" s="95">
        <v>12</v>
      </c>
      <c r="B16" s="20"/>
      <c r="C16" s="22"/>
      <c r="D16" s="22">
        <v>1</v>
      </c>
      <c r="E16" s="21"/>
      <c r="F16" s="20"/>
      <c r="G16" s="22">
        <v>1</v>
      </c>
      <c r="H16" s="21"/>
      <c r="I16" s="20"/>
      <c r="J16" s="22">
        <v>1</v>
      </c>
      <c r="K16" s="22"/>
      <c r="L16" s="22"/>
      <c r="M16" s="22">
        <f t="shared" si="0"/>
        <v>1</v>
      </c>
      <c r="N16" s="21"/>
      <c r="O16" s="20"/>
      <c r="P16" s="22">
        <v>1</v>
      </c>
      <c r="Q16" s="21"/>
      <c r="R16" s="20"/>
      <c r="S16" s="22"/>
      <c r="T16" s="22"/>
      <c r="U16" s="22">
        <v>1</v>
      </c>
      <c r="V16" s="22"/>
      <c r="W16" s="21"/>
    </row>
    <row r="17" spans="1:23" x14ac:dyDescent="0.25">
      <c r="A17" s="95">
        <v>13</v>
      </c>
      <c r="B17" s="99"/>
      <c r="C17" s="50"/>
      <c r="D17" s="50">
        <v>1</v>
      </c>
      <c r="E17" s="100"/>
      <c r="F17" s="99">
        <v>1</v>
      </c>
      <c r="G17" s="50"/>
      <c r="H17" s="100"/>
      <c r="I17" s="99"/>
      <c r="J17" s="50"/>
      <c r="K17" s="50"/>
      <c r="L17" s="50">
        <v>1</v>
      </c>
      <c r="M17" s="50">
        <f t="shared" si="0"/>
        <v>1</v>
      </c>
      <c r="N17" s="100"/>
      <c r="O17" s="99"/>
      <c r="P17" s="50">
        <v>1</v>
      </c>
      <c r="Q17" s="100"/>
      <c r="R17" s="99"/>
      <c r="S17" s="50"/>
      <c r="T17" s="50"/>
      <c r="U17" s="50">
        <v>1</v>
      </c>
      <c r="V17" s="50"/>
      <c r="W17" s="100"/>
    </row>
    <row r="18" spans="1:23" x14ac:dyDescent="0.25">
      <c r="A18" s="95">
        <v>14</v>
      </c>
      <c r="B18" s="20"/>
      <c r="C18" s="22"/>
      <c r="D18" s="22">
        <v>1</v>
      </c>
      <c r="E18" s="21"/>
      <c r="F18" s="20">
        <v>1</v>
      </c>
      <c r="G18" s="22"/>
      <c r="H18" s="21"/>
      <c r="I18" s="20">
        <v>1</v>
      </c>
      <c r="J18" s="22"/>
      <c r="K18" s="22"/>
      <c r="L18" s="22"/>
      <c r="M18" s="22">
        <f t="shared" si="0"/>
        <v>1</v>
      </c>
      <c r="N18" s="21"/>
      <c r="O18" s="20"/>
      <c r="P18" s="22">
        <v>1</v>
      </c>
      <c r="Q18" s="21"/>
      <c r="R18" s="20"/>
      <c r="S18" s="22"/>
      <c r="T18" s="22"/>
      <c r="U18" s="22">
        <v>1</v>
      </c>
      <c r="V18" s="22"/>
      <c r="W18" s="21"/>
    </row>
    <row r="19" spans="1:23" x14ac:dyDescent="0.25">
      <c r="A19" s="95">
        <v>15</v>
      </c>
      <c r="B19" s="99"/>
      <c r="C19" s="50"/>
      <c r="D19" s="50"/>
      <c r="E19" s="100">
        <v>1</v>
      </c>
      <c r="F19" s="99">
        <v>1</v>
      </c>
      <c r="G19" s="50"/>
      <c r="H19" s="100"/>
      <c r="I19" s="99"/>
      <c r="J19" s="50"/>
      <c r="K19" s="50"/>
      <c r="L19" s="50">
        <v>1</v>
      </c>
      <c r="M19" s="50">
        <f t="shared" si="0"/>
        <v>1</v>
      </c>
      <c r="N19" s="100"/>
      <c r="O19" s="99">
        <v>1</v>
      </c>
      <c r="P19" s="50"/>
      <c r="Q19" s="100"/>
      <c r="R19" s="99"/>
      <c r="S19" s="50"/>
      <c r="T19" s="50"/>
      <c r="U19" s="50">
        <v>1</v>
      </c>
      <c r="V19" s="50"/>
      <c r="W19" s="100"/>
    </row>
    <row r="20" spans="1:23" x14ac:dyDescent="0.25">
      <c r="A20" s="95">
        <v>16</v>
      </c>
      <c r="B20" s="20"/>
      <c r="C20" s="22"/>
      <c r="D20" s="22">
        <v>1</v>
      </c>
      <c r="E20" s="21"/>
      <c r="F20" s="20">
        <v>1</v>
      </c>
      <c r="G20" s="22"/>
      <c r="H20" s="21"/>
      <c r="I20" s="20">
        <v>1</v>
      </c>
      <c r="J20" s="22"/>
      <c r="K20" s="22"/>
      <c r="L20" s="22"/>
      <c r="M20" s="22">
        <f t="shared" si="0"/>
        <v>1</v>
      </c>
      <c r="N20" s="21"/>
      <c r="O20" s="20"/>
      <c r="P20" s="22">
        <v>1</v>
      </c>
      <c r="Q20" s="21"/>
      <c r="R20" s="20"/>
      <c r="S20" s="22"/>
      <c r="T20" s="22"/>
      <c r="U20" s="22">
        <v>1</v>
      </c>
      <c r="V20" s="22"/>
      <c r="W20" s="21"/>
    </row>
    <row r="21" spans="1:23" ht="15.75" thickBot="1" x14ac:dyDescent="0.3">
      <c r="A21" s="96">
        <v>17</v>
      </c>
      <c r="B21" s="101"/>
      <c r="C21" s="49"/>
      <c r="D21" s="49">
        <v>1</v>
      </c>
      <c r="E21" s="102"/>
      <c r="F21" s="101"/>
      <c r="G21" s="49">
        <v>1</v>
      </c>
      <c r="H21" s="102"/>
      <c r="I21" s="101"/>
      <c r="J21" s="49"/>
      <c r="K21" s="49"/>
      <c r="L21" s="49">
        <v>1</v>
      </c>
      <c r="M21" s="49">
        <f t="shared" si="0"/>
        <v>1</v>
      </c>
      <c r="N21" s="102"/>
      <c r="O21" s="101"/>
      <c r="P21" s="49">
        <v>1</v>
      </c>
      <c r="Q21" s="102"/>
      <c r="R21" s="101"/>
      <c r="S21" s="49"/>
      <c r="T21" s="49"/>
      <c r="U21" s="49">
        <v>1</v>
      </c>
      <c r="V21" s="49"/>
      <c r="W21" s="102"/>
    </row>
    <row r="22" spans="1:23" ht="15.75" thickBot="1" x14ac:dyDescent="0.3">
      <c r="A22" s="1" t="s">
        <v>24</v>
      </c>
      <c r="B22" s="107"/>
      <c r="C22" s="108">
        <f t="shared" ref="C22:L22" si="1">SUM(C5:C21)</f>
        <v>2</v>
      </c>
      <c r="D22" s="108">
        <f t="shared" si="1"/>
        <v>10</v>
      </c>
      <c r="E22" s="109">
        <f t="shared" si="1"/>
        <v>5</v>
      </c>
      <c r="F22" s="107">
        <f t="shared" si="1"/>
        <v>11</v>
      </c>
      <c r="G22" s="108">
        <f t="shared" si="1"/>
        <v>5</v>
      </c>
      <c r="H22" s="109">
        <f t="shared" si="1"/>
        <v>1</v>
      </c>
      <c r="I22" s="107">
        <f t="shared" si="1"/>
        <v>8</v>
      </c>
      <c r="J22" s="108">
        <f t="shared" si="1"/>
        <v>3</v>
      </c>
      <c r="K22" s="108">
        <f t="shared" si="1"/>
        <v>1</v>
      </c>
      <c r="L22" s="108">
        <f t="shared" si="1"/>
        <v>6</v>
      </c>
      <c r="M22" s="108">
        <f t="shared" si="0"/>
        <v>18</v>
      </c>
      <c r="N22" s="109"/>
      <c r="O22" s="107">
        <f>SUM(O5:O21)</f>
        <v>5</v>
      </c>
      <c r="P22" s="108">
        <f>SUM(P5:P21)</f>
        <v>9</v>
      </c>
      <c r="Q22" s="109">
        <f>SUM(Q5:Q21)</f>
        <v>3</v>
      </c>
      <c r="R22" s="107"/>
      <c r="S22" s="108"/>
      <c r="T22" s="108"/>
      <c r="U22" s="108">
        <f>SUM(U5:U21)</f>
        <v>15</v>
      </c>
      <c r="V22" s="108">
        <f>SUM(V5:V21)</f>
        <v>2</v>
      </c>
      <c r="W22" s="109"/>
    </row>
    <row r="23" spans="1:23" ht="15.75" thickBo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5">
      <c r="A24" s="94">
        <v>1</v>
      </c>
      <c r="B24" s="104">
        <v>0</v>
      </c>
      <c r="C24" s="105">
        <v>1</v>
      </c>
      <c r="D24" s="105"/>
      <c r="E24" s="106"/>
      <c r="F24" s="104"/>
      <c r="G24" s="105"/>
      <c r="H24" s="106">
        <v>1</v>
      </c>
      <c r="I24" s="104"/>
      <c r="J24" s="105"/>
      <c r="K24" s="105"/>
      <c r="L24" s="105">
        <v>1</v>
      </c>
      <c r="M24" s="105"/>
      <c r="N24" s="106">
        <v>0</v>
      </c>
      <c r="O24" s="104"/>
      <c r="P24" s="105">
        <v>1</v>
      </c>
      <c r="Q24" s="106">
        <v>0</v>
      </c>
      <c r="R24" s="104">
        <v>0</v>
      </c>
      <c r="S24" s="105">
        <v>0</v>
      </c>
      <c r="T24" s="105">
        <v>0</v>
      </c>
      <c r="U24" s="105">
        <v>1</v>
      </c>
      <c r="V24" s="105"/>
      <c r="W24" s="106">
        <v>0</v>
      </c>
    </row>
    <row r="25" spans="1:23" x14ac:dyDescent="0.25">
      <c r="A25" s="95">
        <v>2</v>
      </c>
      <c r="B25" s="20"/>
      <c r="C25" s="22">
        <v>0</v>
      </c>
      <c r="D25" s="22">
        <v>0</v>
      </c>
      <c r="E25" s="21">
        <v>0</v>
      </c>
      <c r="F25" s="20">
        <v>1</v>
      </c>
      <c r="G25" s="22"/>
      <c r="H25" s="21"/>
      <c r="I25" s="20"/>
      <c r="J25" s="22">
        <v>1</v>
      </c>
      <c r="K25" s="22"/>
      <c r="L25" s="22"/>
      <c r="M25" s="22"/>
      <c r="N25" s="21"/>
      <c r="O25" s="20"/>
      <c r="P25" s="22">
        <v>1</v>
      </c>
      <c r="Q25" s="21"/>
      <c r="R25" s="20"/>
      <c r="S25" s="22"/>
      <c r="T25" s="22"/>
      <c r="U25" s="22">
        <v>1</v>
      </c>
      <c r="V25" s="22"/>
      <c r="W25" s="21"/>
    </row>
    <row r="26" spans="1:23" x14ac:dyDescent="0.25">
      <c r="A26" s="95">
        <v>3</v>
      </c>
      <c r="B26" s="99"/>
      <c r="C26" s="50"/>
      <c r="D26" s="50">
        <v>1</v>
      </c>
      <c r="E26" s="100"/>
      <c r="F26" s="99">
        <v>1</v>
      </c>
      <c r="G26" s="50"/>
      <c r="H26" s="100"/>
      <c r="I26" s="99">
        <v>1</v>
      </c>
      <c r="J26" s="50"/>
      <c r="K26" s="50"/>
      <c r="L26" s="50"/>
      <c r="M26" s="50"/>
      <c r="N26" s="100"/>
      <c r="O26" s="99"/>
      <c r="P26" s="50">
        <v>1</v>
      </c>
      <c r="Q26" s="100"/>
      <c r="R26" s="99"/>
      <c r="S26" s="50"/>
      <c r="T26" s="50"/>
      <c r="U26" s="50"/>
      <c r="V26" s="50">
        <v>1</v>
      </c>
      <c r="W26" s="100"/>
    </row>
    <row r="27" spans="1:23" x14ac:dyDescent="0.25">
      <c r="A27" s="95">
        <v>4</v>
      </c>
      <c r="B27" s="20"/>
      <c r="C27" s="22"/>
      <c r="D27" s="22">
        <v>1</v>
      </c>
      <c r="E27" s="21"/>
      <c r="F27" s="20"/>
      <c r="G27" s="22">
        <v>1</v>
      </c>
      <c r="H27" s="21"/>
      <c r="I27" s="20"/>
      <c r="J27" s="22">
        <v>1</v>
      </c>
      <c r="K27" s="22"/>
      <c r="L27" s="22"/>
      <c r="M27" s="22"/>
      <c r="N27" s="21"/>
      <c r="O27" s="20"/>
      <c r="P27" s="22">
        <v>1</v>
      </c>
      <c r="Q27" s="21"/>
      <c r="R27" s="20"/>
      <c r="S27" s="22"/>
      <c r="T27" s="22"/>
      <c r="U27" s="22">
        <v>1</v>
      </c>
      <c r="V27" s="22"/>
      <c r="W27" s="21"/>
    </row>
    <row r="28" spans="1:23" x14ac:dyDescent="0.25">
      <c r="A28" s="95">
        <v>5</v>
      </c>
      <c r="B28" s="99"/>
      <c r="C28" s="50"/>
      <c r="D28" s="50">
        <v>1</v>
      </c>
      <c r="E28" s="100"/>
      <c r="F28" s="99"/>
      <c r="G28" s="50">
        <v>1</v>
      </c>
      <c r="H28" s="100"/>
      <c r="I28" s="99"/>
      <c r="J28" s="50">
        <v>1</v>
      </c>
      <c r="K28" s="50"/>
      <c r="L28" s="50">
        <v>1</v>
      </c>
      <c r="M28" s="50">
        <v>1</v>
      </c>
      <c r="N28" s="100"/>
      <c r="O28" s="99"/>
      <c r="P28" s="50">
        <v>1</v>
      </c>
      <c r="Q28" s="100"/>
      <c r="R28" s="99"/>
      <c r="S28" s="50"/>
      <c r="T28" s="50"/>
      <c r="U28" s="50">
        <v>1</v>
      </c>
      <c r="V28" s="50"/>
      <c r="W28" s="100"/>
    </row>
    <row r="29" spans="1:23" x14ac:dyDescent="0.25">
      <c r="A29" s="95">
        <v>6</v>
      </c>
      <c r="B29" s="20"/>
      <c r="C29" s="22">
        <v>1</v>
      </c>
      <c r="D29" s="22"/>
      <c r="E29" s="21"/>
      <c r="F29" s="20"/>
      <c r="G29" s="22">
        <v>1</v>
      </c>
      <c r="H29" s="21"/>
      <c r="I29" s="20"/>
      <c r="J29" s="22">
        <v>1</v>
      </c>
      <c r="K29" s="22"/>
      <c r="L29" s="22"/>
      <c r="M29" s="22"/>
      <c r="N29" s="21"/>
      <c r="O29" s="20">
        <v>1</v>
      </c>
      <c r="P29" s="22"/>
      <c r="Q29" s="21"/>
      <c r="R29" s="20"/>
      <c r="S29" s="22"/>
      <c r="T29" s="22"/>
      <c r="U29" s="22">
        <v>1</v>
      </c>
      <c r="V29" s="22"/>
      <c r="W29" s="21"/>
    </row>
    <row r="30" spans="1:23" x14ac:dyDescent="0.25">
      <c r="A30" s="95">
        <v>7</v>
      </c>
      <c r="B30" s="99"/>
      <c r="C30" s="50">
        <v>1</v>
      </c>
      <c r="D30" s="50"/>
      <c r="E30" s="100"/>
      <c r="F30" s="99">
        <v>1</v>
      </c>
      <c r="G30" s="50"/>
      <c r="H30" s="100"/>
      <c r="I30" s="99"/>
      <c r="J30" s="50">
        <v>1</v>
      </c>
      <c r="K30" s="50">
        <v>1</v>
      </c>
      <c r="L30" s="50"/>
      <c r="M30" s="50"/>
      <c r="N30" s="100"/>
      <c r="O30" s="99"/>
      <c r="P30" s="50">
        <v>1</v>
      </c>
      <c r="Q30" s="100"/>
      <c r="R30" s="99"/>
      <c r="S30" s="50"/>
      <c r="T30" s="50"/>
      <c r="U30" s="50"/>
      <c r="V30" s="50">
        <v>1</v>
      </c>
      <c r="W30" s="100"/>
    </row>
    <row r="31" spans="1:23" ht="15.75" thickBot="1" x14ac:dyDescent="0.3">
      <c r="A31" s="96">
        <v>8</v>
      </c>
      <c r="B31" s="42"/>
      <c r="C31" s="44">
        <v>1</v>
      </c>
      <c r="D31" s="44"/>
      <c r="E31" s="43"/>
      <c r="F31" s="42"/>
      <c r="G31" s="44"/>
      <c r="H31" s="43">
        <v>1</v>
      </c>
      <c r="I31" s="42"/>
      <c r="J31" s="44">
        <v>1</v>
      </c>
      <c r="K31" s="44"/>
      <c r="L31" s="44">
        <v>1</v>
      </c>
      <c r="M31" s="44"/>
      <c r="N31" s="43"/>
      <c r="O31" s="42"/>
      <c r="P31" s="44">
        <v>1</v>
      </c>
      <c r="Q31" s="43"/>
      <c r="R31" s="42"/>
      <c r="S31" s="44"/>
      <c r="T31" s="44"/>
      <c r="U31" s="44">
        <v>1</v>
      </c>
      <c r="V31" s="44"/>
      <c r="W31" s="43"/>
    </row>
    <row r="32" spans="1:23" ht="15.75" thickBot="1" x14ac:dyDescent="0.3">
      <c r="A32" s="1" t="s">
        <v>24</v>
      </c>
      <c r="B32" s="107">
        <f t="shared" ref="B32:W32" si="2">SUM(B24:B31)</f>
        <v>0</v>
      </c>
      <c r="C32" s="108">
        <f t="shared" si="2"/>
        <v>4</v>
      </c>
      <c r="D32" s="108">
        <f t="shared" si="2"/>
        <v>3</v>
      </c>
      <c r="E32" s="109">
        <f t="shared" si="2"/>
        <v>0</v>
      </c>
      <c r="F32" s="107">
        <f t="shared" si="2"/>
        <v>3</v>
      </c>
      <c r="G32" s="108">
        <f t="shared" si="2"/>
        <v>3</v>
      </c>
      <c r="H32" s="109">
        <f t="shared" si="2"/>
        <v>2</v>
      </c>
      <c r="I32" s="107">
        <f t="shared" si="2"/>
        <v>1</v>
      </c>
      <c r="J32" s="108">
        <f t="shared" si="2"/>
        <v>6</v>
      </c>
      <c r="K32" s="108">
        <f t="shared" si="2"/>
        <v>1</v>
      </c>
      <c r="L32" s="108">
        <f t="shared" si="2"/>
        <v>3</v>
      </c>
      <c r="M32" s="108">
        <f t="shared" si="2"/>
        <v>1</v>
      </c>
      <c r="N32" s="109">
        <f t="shared" si="2"/>
        <v>0</v>
      </c>
      <c r="O32" s="107">
        <f t="shared" si="2"/>
        <v>1</v>
      </c>
      <c r="P32" s="108">
        <f t="shared" si="2"/>
        <v>7</v>
      </c>
      <c r="Q32" s="109">
        <f t="shared" si="2"/>
        <v>0</v>
      </c>
      <c r="R32" s="107">
        <f t="shared" si="2"/>
        <v>0</v>
      </c>
      <c r="S32" s="108">
        <f t="shared" si="2"/>
        <v>0</v>
      </c>
      <c r="T32" s="108">
        <f t="shared" si="2"/>
        <v>0</v>
      </c>
      <c r="U32" s="108">
        <f t="shared" si="2"/>
        <v>6</v>
      </c>
      <c r="V32" s="108">
        <f t="shared" si="2"/>
        <v>2</v>
      </c>
      <c r="W32" s="109">
        <f t="shared" si="2"/>
        <v>0</v>
      </c>
    </row>
    <row r="33" spans="1:2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5.75" thickBo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25">
      <c r="A35" s="94">
        <v>1</v>
      </c>
      <c r="B35" s="104"/>
      <c r="C35" s="105"/>
      <c r="D35" s="105"/>
      <c r="E35" s="106">
        <v>1</v>
      </c>
      <c r="F35" s="104">
        <v>1</v>
      </c>
      <c r="G35" s="105"/>
      <c r="H35" s="106"/>
      <c r="I35" s="104">
        <v>1</v>
      </c>
      <c r="J35" s="105"/>
      <c r="K35" s="105"/>
      <c r="L35" s="105"/>
      <c r="M35" s="105"/>
      <c r="N35" s="106"/>
      <c r="O35" s="104"/>
      <c r="P35" s="105">
        <v>1</v>
      </c>
      <c r="Q35" s="106"/>
      <c r="R35" s="104"/>
      <c r="S35" s="105"/>
      <c r="T35" s="105"/>
      <c r="U35" s="105">
        <v>1</v>
      </c>
      <c r="V35" s="105"/>
      <c r="W35" s="106"/>
    </row>
    <row r="36" spans="1:23" x14ac:dyDescent="0.25">
      <c r="A36" s="95">
        <v>2</v>
      </c>
      <c r="B36" s="20"/>
      <c r="C36" s="22"/>
      <c r="D36" s="22">
        <v>1</v>
      </c>
      <c r="E36" s="21"/>
      <c r="F36" s="20"/>
      <c r="G36" s="22">
        <v>1</v>
      </c>
      <c r="H36" s="21"/>
      <c r="I36" s="20"/>
      <c r="J36" s="22"/>
      <c r="K36" s="22">
        <v>1</v>
      </c>
      <c r="L36" s="22"/>
      <c r="M36" s="22"/>
      <c r="N36" s="21"/>
      <c r="O36" s="20"/>
      <c r="P36" s="22">
        <v>1</v>
      </c>
      <c r="Q36" s="21"/>
      <c r="R36" s="20"/>
      <c r="S36" s="22"/>
      <c r="T36" s="22"/>
      <c r="U36" s="22">
        <v>1</v>
      </c>
      <c r="V36" s="22"/>
      <c r="W36" s="21"/>
    </row>
    <row r="37" spans="1:23" x14ac:dyDescent="0.25">
      <c r="A37" s="95">
        <v>3</v>
      </c>
      <c r="B37" s="99"/>
      <c r="C37" s="50"/>
      <c r="D37" s="50"/>
      <c r="E37" s="100">
        <v>1</v>
      </c>
      <c r="F37" s="99"/>
      <c r="G37" s="50"/>
      <c r="H37" s="100">
        <v>1</v>
      </c>
      <c r="I37" s="99">
        <v>1</v>
      </c>
      <c r="J37" s="50"/>
      <c r="K37" s="50"/>
      <c r="L37" s="50"/>
      <c r="M37" s="50"/>
      <c r="N37" s="100"/>
      <c r="O37" s="99">
        <v>1</v>
      </c>
      <c r="P37" s="50"/>
      <c r="Q37" s="100"/>
      <c r="R37" s="99"/>
      <c r="S37" s="50"/>
      <c r="T37" s="50"/>
      <c r="U37" s="50"/>
      <c r="V37" s="50">
        <v>1</v>
      </c>
      <c r="W37" s="100"/>
    </row>
    <row r="38" spans="1:23" x14ac:dyDescent="0.25">
      <c r="A38" s="95">
        <v>4</v>
      </c>
      <c r="B38" s="20"/>
      <c r="C38" s="22"/>
      <c r="D38" s="22">
        <v>1</v>
      </c>
      <c r="E38" s="21"/>
      <c r="F38" s="20"/>
      <c r="G38" s="22">
        <v>1</v>
      </c>
      <c r="H38" s="21"/>
      <c r="I38" s="20">
        <v>1</v>
      </c>
      <c r="J38" s="22"/>
      <c r="K38" s="22"/>
      <c r="L38" s="22"/>
      <c r="M38" s="22"/>
      <c r="N38" s="21"/>
      <c r="O38" s="20">
        <v>1</v>
      </c>
      <c r="P38" s="22"/>
      <c r="Q38" s="21"/>
      <c r="R38" s="20"/>
      <c r="S38" s="22"/>
      <c r="T38" s="22"/>
      <c r="U38" s="22">
        <v>1</v>
      </c>
      <c r="V38" s="22"/>
      <c r="W38" s="21"/>
    </row>
    <row r="39" spans="1:23" x14ac:dyDescent="0.25">
      <c r="A39" s="95">
        <v>5</v>
      </c>
      <c r="B39" s="99"/>
      <c r="C39" s="50"/>
      <c r="D39" s="50"/>
      <c r="E39" s="100">
        <v>1</v>
      </c>
      <c r="F39" s="99"/>
      <c r="G39" s="50">
        <v>1</v>
      </c>
      <c r="H39" s="100"/>
      <c r="I39" s="99">
        <v>1</v>
      </c>
      <c r="J39" s="50"/>
      <c r="K39" s="50"/>
      <c r="L39" s="50"/>
      <c r="M39" s="50"/>
      <c r="N39" s="100"/>
      <c r="O39" s="99"/>
      <c r="P39" s="50"/>
      <c r="Q39" s="100">
        <v>0</v>
      </c>
      <c r="R39" s="99"/>
      <c r="S39" s="50"/>
      <c r="T39" s="50"/>
      <c r="U39" s="50"/>
      <c r="V39" s="50">
        <v>1</v>
      </c>
      <c r="W39" s="100"/>
    </row>
    <row r="40" spans="1:23" x14ac:dyDescent="0.25">
      <c r="A40" s="95">
        <v>6</v>
      </c>
      <c r="B40" s="20"/>
      <c r="C40" s="22"/>
      <c r="D40" s="22">
        <v>1</v>
      </c>
      <c r="E40" s="21"/>
      <c r="F40" s="20"/>
      <c r="G40" s="22"/>
      <c r="H40" s="21">
        <v>1</v>
      </c>
      <c r="I40" s="20"/>
      <c r="J40" s="22"/>
      <c r="K40" s="22"/>
      <c r="L40" s="22">
        <v>1</v>
      </c>
      <c r="M40" s="22"/>
      <c r="N40" s="21"/>
      <c r="O40" s="20"/>
      <c r="P40" s="22">
        <v>1</v>
      </c>
      <c r="Q40" s="21"/>
      <c r="R40" s="20"/>
      <c r="S40" s="22"/>
      <c r="T40" s="22"/>
      <c r="U40" s="22">
        <v>1</v>
      </c>
      <c r="V40" s="22"/>
      <c r="W40" s="21"/>
    </row>
    <row r="41" spans="1:23" x14ac:dyDescent="0.25">
      <c r="A41" s="95">
        <v>7</v>
      </c>
      <c r="B41" s="99"/>
      <c r="C41" s="50"/>
      <c r="D41" s="50">
        <v>1</v>
      </c>
      <c r="E41" s="100"/>
      <c r="F41" s="99"/>
      <c r="G41" s="50">
        <v>1</v>
      </c>
      <c r="H41" s="100"/>
      <c r="I41" s="99">
        <v>1</v>
      </c>
      <c r="J41" s="50"/>
      <c r="K41" s="50"/>
      <c r="L41" s="50"/>
      <c r="M41" s="50"/>
      <c r="N41" s="100"/>
      <c r="O41" s="99"/>
      <c r="P41" s="50">
        <v>1</v>
      </c>
      <c r="Q41" s="100"/>
      <c r="R41" s="99"/>
      <c r="S41" s="50"/>
      <c r="T41" s="50"/>
      <c r="U41" s="50"/>
      <c r="V41" s="50">
        <v>1</v>
      </c>
      <c r="W41" s="100"/>
    </row>
    <row r="42" spans="1:23" x14ac:dyDescent="0.25">
      <c r="A42" s="95">
        <v>8</v>
      </c>
      <c r="B42" s="20"/>
      <c r="C42" s="22"/>
      <c r="D42" s="22"/>
      <c r="E42" s="21">
        <v>1</v>
      </c>
      <c r="F42" s="20">
        <v>1</v>
      </c>
      <c r="G42" s="22"/>
      <c r="H42" s="21"/>
      <c r="I42" s="20">
        <v>1</v>
      </c>
      <c r="J42" s="22"/>
      <c r="K42" s="22"/>
      <c r="L42" s="22"/>
      <c r="M42" s="22"/>
      <c r="N42" s="21"/>
      <c r="O42" s="20">
        <v>1</v>
      </c>
      <c r="P42" s="22"/>
      <c r="Q42" s="21"/>
      <c r="R42" s="20"/>
      <c r="S42" s="22"/>
      <c r="T42" s="22"/>
      <c r="U42" s="22">
        <v>1</v>
      </c>
      <c r="V42" s="22"/>
      <c r="W42" s="21"/>
    </row>
    <row r="43" spans="1:23" x14ac:dyDescent="0.25">
      <c r="A43" s="95">
        <v>9</v>
      </c>
      <c r="B43" s="99"/>
      <c r="C43" s="50"/>
      <c r="D43" s="50"/>
      <c r="E43" s="100">
        <v>1</v>
      </c>
      <c r="F43" s="99"/>
      <c r="G43" s="50"/>
      <c r="H43" s="100">
        <v>1</v>
      </c>
      <c r="I43" s="99">
        <v>1</v>
      </c>
      <c r="J43" s="50"/>
      <c r="K43" s="50"/>
      <c r="L43" s="50"/>
      <c r="M43" s="50"/>
      <c r="N43" s="100"/>
      <c r="O43" s="99"/>
      <c r="P43" s="50">
        <v>1</v>
      </c>
      <c r="Q43" s="100"/>
      <c r="R43" s="99"/>
      <c r="S43" s="50"/>
      <c r="T43" s="50"/>
      <c r="U43" s="50"/>
      <c r="V43" s="50">
        <v>1</v>
      </c>
      <c r="W43" s="100"/>
    </row>
    <row r="44" spans="1:23" x14ac:dyDescent="0.25">
      <c r="A44" s="95">
        <v>10</v>
      </c>
      <c r="B44" s="20"/>
      <c r="C44" s="22"/>
      <c r="D44" s="22"/>
      <c r="E44" s="21">
        <v>1</v>
      </c>
      <c r="F44" s="20">
        <v>1</v>
      </c>
      <c r="G44" s="22"/>
      <c r="H44" s="21"/>
      <c r="I44" s="20">
        <v>1</v>
      </c>
      <c r="J44" s="22"/>
      <c r="K44" s="22"/>
      <c r="L44" s="22"/>
      <c r="M44" s="22"/>
      <c r="N44" s="21"/>
      <c r="O44" s="20"/>
      <c r="P44" s="22">
        <v>1</v>
      </c>
      <c r="Q44" s="21"/>
      <c r="R44" s="20"/>
      <c r="S44" s="22"/>
      <c r="T44" s="22"/>
      <c r="U44" s="22">
        <v>1</v>
      </c>
      <c r="V44" s="22"/>
      <c r="W44" s="21"/>
    </row>
    <row r="45" spans="1:23" x14ac:dyDescent="0.25">
      <c r="A45" s="95">
        <v>11</v>
      </c>
      <c r="B45" s="99"/>
      <c r="C45" s="50"/>
      <c r="D45" s="50"/>
      <c r="E45" s="100">
        <v>1</v>
      </c>
      <c r="F45" s="99"/>
      <c r="G45" s="50"/>
      <c r="H45" s="100">
        <v>1</v>
      </c>
      <c r="I45" s="99">
        <v>1</v>
      </c>
      <c r="J45" s="50"/>
      <c r="K45" s="50"/>
      <c r="L45" s="50"/>
      <c r="M45" s="50"/>
      <c r="N45" s="100"/>
      <c r="O45" s="99"/>
      <c r="P45" s="50">
        <v>1</v>
      </c>
      <c r="Q45" s="100"/>
      <c r="R45" s="99"/>
      <c r="S45" s="50"/>
      <c r="T45" s="50"/>
      <c r="U45" s="50"/>
      <c r="V45" s="50">
        <v>1</v>
      </c>
      <c r="W45" s="100"/>
    </row>
    <row r="46" spans="1:23" x14ac:dyDescent="0.25">
      <c r="A46" s="95">
        <v>12</v>
      </c>
      <c r="B46" s="20"/>
      <c r="C46" s="22"/>
      <c r="D46" s="22">
        <v>1</v>
      </c>
      <c r="E46" s="21"/>
      <c r="F46" s="20"/>
      <c r="G46" s="22"/>
      <c r="H46" s="21">
        <v>1</v>
      </c>
      <c r="I46" s="20"/>
      <c r="J46" s="22"/>
      <c r="K46" s="22"/>
      <c r="L46" s="22">
        <v>1</v>
      </c>
      <c r="M46" s="22"/>
      <c r="N46" s="21"/>
      <c r="O46" s="20">
        <v>1</v>
      </c>
      <c r="P46" s="22"/>
      <c r="Q46" s="21"/>
      <c r="R46" s="20"/>
      <c r="S46" s="22"/>
      <c r="T46" s="22"/>
      <c r="U46" s="22">
        <v>1</v>
      </c>
      <c r="V46" s="22"/>
      <c r="W46" s="21"/>
    </row>
    <row r="47" spans="1:23" x14ac:dyDescent="0.25">
      <c r="A47" s="95">
        <v>13</v>
      </c>
      <c r="B47" s="99"/>
      <c r="C47" s="50"/>
      <c r="D47" s="50"/>
      <c r="E47" s="100">
        <v>1</v>
      </c>
      <c r="F47" s="99"/>
      <c r="G47" s="50">
        <v>1</v>
      </c>
      <c r="H47" s="100"/>
      <c r="I47" s="99">
        <v>1</v>
      </c>
      <c r="J47" s="50"/>
      <c r="K47" s="50"/>
      <c r="L47" s="50"/>
      <c r="M47" s="50"/>
      <c r="N47" s="100"/>
      <c r="O47" s="99"/>
      <c r="P47" s="50">
        <v>1</v>
      </c>
      <c r="Q47" s="100"/>
      <c r="R47" s="99"/>
      <c r="S47" s="50"/>
      <c r="T47" s="50"/>
      <c r="U47" s="50"/>
      <c r="V47" s="50">
        <v>1</v>
      </c>
      <c r="W47" s="100"/>
    </row>
    <row r="48" spans="1:23" ht="15.75" thickBot="1" x14ac:dyDescent="0.3">
      <c r="A48" s="95">
        <v>14</v>
      </c>
      <c r="B48" s="42"/>
      <c r="C48" s="44"/>
      <c r="D48" s="44">
        <v>1</v>
      </c>
      <c r="E48" s="43"/>
      <c r="F48" s="42">
        <v>1</v>
      </c>
      <c r="G48" s="44"/>
      <c r="H48" s="43"/>
      <c r="I48" s="42"/>
      <c r="J48" s="44">
        <v>1</v>
      </c>
      <c r="K48" s="44"/>
      <c r="L48" s="44"/>
      <c r="M48" s="44"/>
      <c r="N48" s="43"/>
      <c r="O48" s="42"/>
      <c r="P48" s="44">
        <v>0</v>
      </c>
      <c r="Q48" s="43"/>
      <c r="R48" s="42"/>
      <c r="S48" s="44"/>
      <c r="T48" s="44"/>
      <c r="U48" s="44"/>
      <c r="V48" s="44">
        <v>1</v>
      </c>
      <c r="W48" s="43"/>
    </row>
    <row r="49" spans="1:23" ht="15.75" thickBot="1" x14ac:dyDescent="0.3">
      <c r="A49" s="1" t="s">
        <v>24</v>
      </c>
      <c r="B49" s="107"/>
      <c r="C49" s="108"/>
      <c r="D49" s="108">
        <f t="shared" ref="D49:I49" si="3">SUM(D35:D48)</f>
        <v>6</v>
      </c>
      <c r="E49" s="109">
        <f t="shared" si="3"/>
        <v>8</v>
      </c>
      <c r="F49" s="107">
        <f t="shared" si="3"/>
        <v>4</v>
      </c>
      <c r="G49" s="108">
        <f t="shared" si="3"/>
        <v>5</v>
      </c>
      <c r="H49" s="109">
        <f t="shared" si="3"/>
        <v>5</v>
      </c>
      <c r="I49" s="107">
        <f t="shared" si="3"/>
        <v>10</v>
      </c>
      <c r="J49" s="108"/>
      <c r="K49" s="108">
        <f>SUM(K35:K48)</f>
        <v>1</v>
      </c>
      <c r="L49" s="108"/>
      <c r="M49" s="108"/>
      <c r="N49" s="109"/>
      <c r="O49" s="107">
        <f>SUM(O35:O48)</f>
        <v>4</v>
      </c>
      <c r="P49" s="108">
        <f>SUM(P35:P48)</f>
        <v>8</v>
      </c>
      <c r="Q49" s="109"/>
      <c r="R49" s="107"/>
      <c r="S49" s="108"/>
      <c r="T49" s="108"/>
      <c r="U49" s="108">
        <f>SUM(U34:U48)</f>
        <v>7</v>
      </c>
      <c r="V49" s="108">
        <f>SUM(V34:V48)</f>
        <v>7</v>
      </c>
      <c r="W49" s="109"/>
    </row>
    <row r="50" spans="1:23" ht="15.75" thickBo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5.75" thickBot="1" x14ac:dyDescent="0.3">
      <c r="A51" s="1"/>
      <c r="B51" s="186" t="s">
        <v>26</v>
      </c>
      <c r="C51" s="187"/>
      <c r="D51" s="187"/>
      <c r="E51" s="187"/>
      <c r="F51" s="187"/>
      <c r="G51" s="187"/>
      <c r="H51" s="187"/>
      <c r="I51" s="187"/>
      <c r="J51" s="187"/>
      <c r="K51" s="187"/>
      <c r="L51" s="187"/>
      <c r="M51" s="187"/>
      <c r="N51" s="187"/>
      <c r="O51" s="187"/>
      <c r="P51" s="187"/>
      <c r="Q51" s="187"/>
      <c r="R51" s="187"/>
      <c r="S51" s="187"/>
      <c r="T51" s="187"/>
      <c r="U51" s="187"/>
      <c r="V51" s="187"/>
      <c r="W51" s="188"/>
    </row>
    <row r="52" spans="1:23" x14ac:dyDescent="0.25">
      <c r="A52" s="1"/>
      <c r="B52" s="189" t="s">
        <v>27</v>
      </c>
      <c r="C52" s="190"/>
      <c r="D52" s="190"/>
      <c r="E52" s="191"/>
      <c r="F52" s="189" t="s">
        <v>28</v>
      </c>
      <c r="G52" s="190"/>
      <c r="H52" s="191"/>
      <c r="I52" s="189" t="s">
        <v>29</v>
      </c>
      <c r="J52" s="190"/>
      <c r="K52" s="190"/>
      <c r="L52" s="190"/>
      <c r="M52" s="190"/>
      <c r="N52" s="191"/>
      <c r="O52" s="189" t="s">
        <v>30</v>
      </c>
      <c r="P52" s="190"/>
      <c r="Q52" s="191"/>
      <c r="R52" s="189" t="s">
        <v>31</v>
      </c>
      <c r="S52" s="190"/>
      <c r="T52" s="190"/>
      <c r="U52" s="190"/>
      <c r="V52" s="190"/>
      <c r="W52" s="191"/>
    </row>
    <row r="53" spans="1:23" ht="60.75" thickBot="1" x14ac:dyDescent="0.3">
      <c r="A53" s="1"/>
      <c r="B53" s="110" t="s">
        <v>32</v>
      </c>
      <c r="C53" s="47" t="s">
        <v>33</v>
      </c>
      <c r="D53" s="47" t="s">
        <v>34</v>
      </c>
      <c r="E53" s="111" t="s">
        <v>35</v>
      </c>
      <c r="F53" s="110" t="s">
        <v>36</v>
      </c>
      <c r="G53" s="47" t="s">
        <v>37</v>
      </c>
      <c r="H53" s="111" t="s">
        <v>38</v>
      </c>
      <c r="I53" s="103" t="s">
        <v>39</v>
      </c>
      <c r="J53" s="48" t="s">
        <v>40</v>
      </c>
      <c r="K53" s="48" t="s">
        <v>41</v>
      </c>
      <c r="L53" s="48" t="s">
        <v>42</v>
      </c>
      <c r="M53" s="47" t="s">
        <v>43</v>
      </c>
      <c r="N53" s="111" t="s">
        <v>23</v>
      </c>
      <c r="O53" s="110" t="s">
        <v>44</v>
      </c>
      <c r="P53" s="47" t="s">
        <v>45</v>
      </c>
      <c r="Q53" s="111" t="s">
        <v>46</v>
      </c>
      <c r="R53" s="110" t="s">
        <v>47</v>
      </c>
      <c r="S53" s="47" t="s">
        <v>48</v>
      </c>
      <c r="T53" s="47" t="s">
        <v>49</v>
      </c>
      <c r="U53" s="47" t="s">
        <v>50</v>
      </c>
      <c r="V53" s="47" t="s">
        <v>51</v>
      </c>
      <c r="W53" s="111" t="s">
        <v>52</v>
      </c>
    </row>
    <row r="54" spans="1:23" x14ac:dyDescent="0.25">
      <c r="A54" s="1" t="s">
        <v>24</v>
      </c>
      <c r="B54" s="112">
        <f t="shared" ref="B54:W54" si="4">SUM(B22+B32+B49)</f>
        <v>0</v>
      </c>
      <c r="C54" s="113">
        <f t="shared" si="4"/>
        <v>6</v>
      </c>
      <c r="D54" s="113">
        <f t="shared" si="4"/>
        <v>19</v>
      </c>
      <c r="E54" s="114">
        <f t="shared" si="4"/>
        <v>13</v>
      </c>
      <c r="F54" s="112">
        <f t="shared" si="4"/>
        <v>18</v>
      </c>
      <c r="G54" s="113">
        <f t="shared" si="4"/>
        <v>13</v>
      </c>
      <c r="H54" s="114">
        <f t="shared" si="4"/>
        <v>8</v>
      </c>
      <c r="I54" s="112">
        <f t="shared" si="4"/>
        <v>19</v>
      </c>
      <c r="J54" s="113">
        <f t="shared" si="4"/>
        <v>9</v>
      </c>
      <c r="K54" s="113">
        <f t="shared" si="4"/>
        <v>3</v>
      </c>
      <c r="L54" s="113">
        <f t="shared" si="4"/>
        <v>9</v>
      </c>
      <c r="M54" s="113">
        <f t="shared" si="4"/>
        <v>19</v>
      </c>
      <c r="N54" s="114">
        <f t="shared" si="4"/>
        <v>0</v>
      </c>
      <c r="O54" s="112">
        <f t="shared" si="4"/>
        <v>10</v>
      </c>
      <c r="P54" s="113">
        <f t="shared" si="4"/>
        <v>24</v>
      </c>
      <c r="Q54" s="114">
        <f t="shared" si="4"/>
        <v>3</v>
      </c>
      <c r="R54" s="112">
        <f t="shared" si="4"/>
        <v>0</v>
      </c>
      <c r="S54" s="113">
        <f t="shared" si="4"/>
        <v>0</v>
      </c>
      <c r="T54" s="113">
        <f t="shared" si="4"/>
        <v>0</v>
      </c>
      <c r="U54" s="113">
        <f t="shared" si="4"/>
        <v>28</v>
      </c>
      <c r="V54" s="113">
        <f t="shared" si="4"/>
        <v>11</v>
      </c>
      <c r="W54" s="114">
        <f t="shared" si="4"/>
        <v>0</v>
      </c>
    </row>
    <row r="55" spans="1:23" x14ac:dyDescent="0.25">
      <c r="B55" s="128">
        <f>0/39</f>
        <v>0</v>
      </c>
      <c r="C55" s="128">
        <f>6/39</f>
        <v>0.15384615384615385</v>
      </c>
      <c r="D55" s="128">
        <f>19/39</f>
        <v>0.48717948717948717</v>
      </c>
      <c r="E55" s="128">
        <f>13/39</f>
        <v>0.33333333333333331</v>
      </c>
      <c r="F55" s="128">
        <f>18/39</f>
        <v>0.46153846153846156</v>
      </c>
      <c r="G55" s="128">
        <f>13/39</f>
        <v>0.33333333333333331</v>
      </c>
      <c r="H55" s="128">
        <f>8/39</f>
        <v>0.20512820512820512</v>
      </c>
      <c r="I55" s="128">
        <f>19/39</f>
        <v>0.48717948717948717</v>
      </c>
      <c r="J55" s="128">
        <f>9/39</f>
        <v>0.23076923076923078</v>
      </c>
      <c r="K55" s="128">
        <f>3/39</f>
        <v>7.6923076923076927E-2</v>
      </c>
      <c r="L55" s="128">
        <f>9/39</f>
        <v>0.23076923076923078</v>
      </c>
      <c r="M55" s="128">
        <f>19/39</f>
        <v>0.48717948717948717</v>
      </c>
      <c r="N55" s="128">
        <f>0/39</f>
        <v>0</v>
      </c>
      <c r="O55" s="128">
        <f>10/39</f>
        <v>0.25641025641025639</v>
      </c>
      <c r="P55" s="128">
        <f>27/39</f>
        <v>0.69230769230769229</v>
      </c>
      <c r="Q55" s="128">
        <f>3/39</f>
        <v>7.6923076923076927E-2</v>
      </c>
      <c r="R55" s="128">
        <f>0/39</f>
        <v>0</v>
      </c>
      <c r="S55" s="128">
        <f>0/39</f>
        <v>0</v>
      </c>
      <c r="T55" s="128">
        <f>0/39</f>
        <v>0</v>
      </c>
      <c r="U55" s="128">
        <f>28/39</f>
        <v>0.71794871794871795</v>
      </c>
      <c r="V55" s="128">
        <f>11/39</f>
        <v>0.28205128205128205</v>
      </c>
      <c r="W55" s="128">
        <f>0/39</f>
        <v>0</v>
      </c>
    </row>
    <row r="62" spans="1:23" ht="60" x14ac:dyDescent="0.25">
      <c r="B62" s="110" t="s">
        <v>32</v>
      </c>
      <c r="C62" s="47" t="s">
        <v>33</v>
      </c>
      <c r="D62" s="47" t="s">
        <v>34</v>
      </c>
      <c r="E62" s="111" t="s">
        <v>35</v>
      </c>
      <c r="F62" s="110" t="s">
        <v>36</v>
      </c>
      <c r="G62" s="47" t="s">
        <v>37</v>
      </c>
      <c r="H62" s="111" t="s">
        <v>38</v>
      </c>
      <c r="I62" s="103" t="s">
        <v>39</v>
      </c>
      <c r="J62" s="48" t="s">
        <v>40</v>
      </c>
      <c r="K62" s="48" t="s">
        <v>41</v>
      </c>
      <c r="L62" s="48" t="s">
        <v>42</v>
      </c>
      <c r="M62" s="47" t="s">
        <v>43</v>
      </c>
      <c r="N62" s="111" t="s">
        <v>23</v>
      </c>
      <c r="O62" s="110" t="s">
        <v>44</v>
      </c>
      <c r="P62" s="47" t="s">
        <v>45</v>
      </c>
      <c r="Q62" s="111" t="s">
        <v>46</v>
      </c>
      <c r="R62" s="110" t="s">
        <v>47</v>
      </c>
      <c r="S62" s="47" t="s">
        <v>48</v>
      </c>
      <c r="T62" s="47" t="s">
        <v>49</v>
      </c>
      <c r="U62" s="47" t="s">
        <v>50</v>
      </c>
      <c r="V62" s="47" t="s">
        <v>51</v>
      </c>
      <c r="W62" s="111" t="s">
        <v>52</v>
      </c>
    </row>
    <row r="63" spans="1:23" x14ac:dyDescent="0.25">
      <c r="B63" s="128">
        <f>0/39</f>
        <v>0</v>
      </c>
      <c r="C63" s="128">
        <f>6/39</f>
        <v>0.15384615384615385</v>
      </c>
      <c r="D63" s="128">
        <f>19/39</f>
        <v>0.48717948717948717</v>
      </c>
      <c r="E63" s="128">
        <f>13/39</f>
        <v>0.33333333333333331</v>
      </c>
      <c r="F63" s="128">
        <f>18/39</f>
        <v>0.46153846153846156</v>
      </c>
      <c r="G63" s="128">
        <f>13/39</f>
        <v>0.33333333333333331</v>
      </c>
      <c r="H63" s="128">
        <f>8/39</f>
        <v>0.20512820512820512</v>
      </c>
      <c r="I63" s="128">
        <f>19/39</f>
        <v>0.48717948717948717</v>
      </c>
      <c r="J63" s="128">
        <f>9/39</f>
        <v>0.23076923076923078</v>
      </c>
      <c r="K63" s="128">
        <f>3/39</f>
        <v>7.6923076923076927E-2</v>
      </c>
      <c r="L63" s="128">
        <f>9/39</f>
        <v>0.23076923076923078</v>
      </c>
      <c r="M63" s="128">
        <f>19/39</f>
        <v>0.48717948717948717</v>
      </c>
      <c r="N63" s="128">
        <f>0/39</f>
        <v>0</v>
      </c>
      <c r="O63" s="128">
        <f>10/39</f>
        <v>0.25641025641025639</v>
      </c>
      <c r="P63" s="128">
        <f>27/39</f>
        <v>0.69230769230769229</v>
      </c>
      <c r="Q63" s="128">
        <f>3/39</f>
        <v>7.6923076923076927E-2</v>
      </c>
      <c r="R63" s="128">
        <f>0/39</f>
        <v>0</v>
      </c>
      <c r="S63" s="128">
        <f>0/39</f>
        <v>0</v>
      </c>
      <c r="T63" s="128">
        <f>0/39</f>
        <v>0</v>
      </c>
      <c r="U63" s="128">
        <f>28/39</f>
        <v>0.71794871794871795</v>
      </c>
      <c r="V63" s="128">
        <f>11/39</f>
        <v>0.28205128205128205</v>
      </c>
      <c r="W63" s="128">
        <f>0/39</f>
        <v>0</v>
      </c>
    </row>
  </sheetData>
  <mergeCells count="12">
    <mergeCell ref="B2:W2"/>
    <mergeCell ref="B3:E3"/>
    <mergeCell ref="F3:H3"/>
    <mergeCell ref="I3:N3"/>
    <mergeCell ref="O3:Q3"/>
    <mergeCell ref="R3:W3"/>
    <mergeCell ref="B51:W51"/>
    <mergeCell ref="B52:E52"/>
    <mergeCell ref="F52:H52"/>
    <mergeCell ref="I52:N52"/>
    <mergeCell ref="O52:Q52"/>
    <mergeCell ref="R52:W5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064AB-F38B-4B8E-B2EF-DBE83413B2AE}">
  <sheetPr>
    <tabColor rgb="FFFFFF00"/>
  </sheetPr>
  <dimension ref="A2:P61"/>
  <sheetViews>
    <sheetView topLeftCell="A19" zoomScale="60" zoomScaleNormal="60" workbookViewId="0">
      <selection activeCell="B61" sqref="B61:P61"/>
    </sheetView>
  </sheetViews>
  <sheetFormatPr defaultRowHeight="15" x14ac:dyDescent="0.25"/>
  <cols>
    <col min="1" max="1" width="6.140625" style="129" bestFit="1" customWidth="1"/>
    <col min="2" max="2" width="5.5703125" style="129" bestFit="1" customWidth="1"/>
    <col min="3" max="3" width="13" style="129" bestFit="1" customWidth="1"/>
    <col min="4" max="4" width="14" style="129" bestFit="1" customWidth="1"/>
    <col min="5" max="5" width="17" style="129" bestFit="1" customWidth="1"/>
    <col min="6" max="7" width="8.42578125" style="129" bestFit="1" customWidth="1"/>
    <col min="8" max="8" width="13.42578125" style="129" bestFit="1" customWidth="1"/>
    <col min="9" max="9" width="8" style="129" bestFit="1" customWidth="1"/>
    <col min="10" max="10" width="8.28515625" style="129" bestFit="1" customWidth="1"/>
    <col min="11" max="11" width="12.5703125" style="129" bestFit="1" customWidth="1"/>
    <col min="12" max="12" width="15.5703125" style="129" bestFit="1" customWidth="1"/>
    <col min="13" max="13" width="8" style="129" bestFit="1" customWidth="1"/>
    <col min="14" max="14" width="8.28515625" style="129" bestFit="1" customWidth="1"/>
    <col min="15" max="15" width="27.5703125" style="129" bestFit="1" customWidth="1"/>
    <col min="16" max="16" width="9.42578125" style="129" bestFit="1" customWidth="1"/>
    <col min="17" max="16384" width="9.140625" style="129"/>
  </cols>
  <sheetData>
    <row r="2" spans="1:16" x14ac:dyDescent="0.25">
      <c r="A2" s="91"/>
      <c r="B2" s="198" t="s">
        <v>53</v>
      </c>
      <c r="C2" s="198"/>
      <c r="D2" s="198"/>
      <c r="E2" s="198"/>
      <c r="F2" s="198"/>
      <c r="G2" s="198"/>
      <c r="H2" s="198"/>
      <c r="I2" s="198"/>
      <c r="J2" s="198"/>
      <c r="K2" s="91"/>
      <c r="L2" s="91"/>
      <c r="M2" s="91"/>
      <c r="N2" s="91"/>
      <c r="O2" s="91"/>
      <c r="P2" s="91"/>
    </row>
    <row r="3" spans="1:16" x14ac:dyDescent="0.25">
      <c r="A3" s="91"/>
      <c r="B3" s="199" t="s">
        <v>54</v>
      </c>
      <c r="C3" s="199"/>
      <c r="D3" s="199"/>
      <c r="E3" s="199"/>
      <c r="F3" s="200" t="s">
        <v>55</v>
      </c>
      <c r="G3" s="200"/>
      <c r="H3" s="200"/>
      <c r="I3" s="200"/>
      <c r="J3" s="200"/>
      <c r="K3" s="200" t="s">
        <v>56</v>
      </c>
      <c r="L3" s="200"/>
      <c r="M3" s="200"/>
      <c r="N3" s="200"/>
      <c r="O3" s="200"/>
      <c r="P3" s="200"/>
    </row>
    <row r="4" spans="1:16" ht="83.25" customHeight="1" x14ac:dyDescent="0.25">
      <c r="A4" s="91"/>
      <c r="B4" s="52" t="s">
        <v>57</v>
      </c>
      <c r="C4" s="53" t="s">
        <v>58</v>
      </c>
      <c r="D4" s="53" t="s">
        <v>59</v>
      </c>
      <c r="E4" s="53" t="s">
        <v>60</v>
      </c>
      <c r="F4" s="52" t="s">
        <v>47</v>
      </c>
      <c r="G4" s="52" t="s">
        <v>48</v>
      </c>
      <c r="H4" s="52" t="s">
        <v>49</v>
      </c>
      <c r="I4" s="52" t="s">
        <v>50</v>
      </c>
      <c r="J4" s="52" t="s">
        <v>51</v>
      </c>
      <c r="K4" s="130" t="s">
        <v>61</v>
      </c>
      <c r="L4" s="130" t="s">
        <v>33</v>
      </c>
      <c r="M4" s="130" t="s">
        <v>50</v>
      </c>
      <c r="N4" s="130" t="s">
        <v>51</v>
      </c>
      <c r="O4" s="130" t="s">
        <v>52</v>
      </c>
      <c r="P4" s="130" t="s">
        <v>62</v>
      </c>
    </row>
    <row r="5" spans="1:16" x14ac:dyDescent="0.25">
      <c r="A5" s="131">
        <v>1</v>
      </c>
      <c r="B5" s="132"/>
      <c r="C5" s="132">
        <v>1</v>
      </c>
      <c r="D5" s="132"/>
      <c r="E5" s="132"/>
      <c r="F5" s="132"/>
      <c r="G5" s="132"/>
      <c r="H5" s="132">
        <v>1</v>
      </c>
      <c r="I5" s="132"/>
      <c r="J5" s="132"/>
      <c r="K5" s="133"/>
      <c r="L5" s="133"/>
      <c r="M5" s="133"/>
      <c r="N5" s="133"/>
      <c r="O5" s="133"/>
      <c r="P5" s="133"/>
    </row>
    <row r="6" spans="1:16" x14ac:dyDescent="0.25">
      <c r="A6" s="134">
        <v>2</v>
      </c>
      <c r="B6" s="135"/>
      <c r="C6" s="135">
        <v>1</v>
      </c>
      <c r="D6" s="135"/>
      <c r="E6" s="135"/>
      <c r="F6" s="135">
        <v>1</v>
      </c>
      <c r="G6" s="135"/>
      <c r="H6" s="135"/>
      <c r="I6" s="135"/>
      <c r="J6" s="135"/>
      <c r="K6" s="135"/>
      <c r="L6" s="135"/>
      <c r="M6" s="135"/>
      <c r="N6" s="135"/>
      <c r="O6" s="135"/>
      <c r="P6" s="135"/>
    </row>
    <row r="7" spans="1:16" x14ac:dyDescent="0.25">
      <c r="A7" s="134">
        <v>3</v>
      </c>
      <c r="B7" s="132"/>
      <c r="C7" s="132">
        <v>1</v>
      </c>
      <c r="D7" s="132"/>
      <c r="E7" s="132"/>
      <c r="F7" s="132">
        <v>1</v>
      </c>
      <c r="G7" s="132"/>
      <c r="H7" s="132"/>
      <c r="I7" s="132"/>
      <c r="J7" s="132"/>
      <c r="K7" s="133"/>
      <c r="L7" s="133"/>
      <c r="M7" s="133"/>
      <c r="N7" s="133"/>
      <c r="O7" s="133"/>
      <c r="P7" s="133"/>
    </row>
    <row r="8" spans="1:16" x14ac:dyDescent="0.25">
      <c r="A8" s="134">
        <v>4</v>
      </c>
      <c r="B8" s="135"/>
      <c r="C8" s="135">
        <v>1</v>
      </c>
      <c r="D8" s="135"/>
      <c r="E8" s="135"/>
      <c r="F8" s="135">
        <v>1</v>
      </c>
      <c r="G8" s="135"/>
      <c r="H8" s="135"/>
      <c r="I8" s="135"/>
      <c r="J8" s="135"/>
      <c r="K8" s="135"/>
      <c r="L8" s="135"/>
      <c r="M8" s="135"/>
      <c r="N8" s="135"/>
      <c r="O8" s="135"/>
      <c r="P8" s="135"/>
    </row>
    <row r="9" spans="1:16" x14ac:dyDescent="0.25">
      <c r="A9" s="134">
        <v>5</v>
      </c>
      <c r="B9" s="132"/>
      <c r="C9" s="132">
        <v>1</v>
      </c>
      <c r="D9" s="132"/>
      <c r="E9" s="132"/>
      <c r="F9" s="132"/>
      <c r="G9" s="132"/>
      <c r="H9" s="132"/>
      <c r="I9" s="132"/>
      <c r="J9" s="132">
        <v>1</v>
      </c>
      <c r="K9" s="136"/>
      <c r="L9" s="136"/>
      <c r="M9" s="136">
        <v>1</v>
      </c>
      <c r="N9" s="136"/>
      <c r="O9" s="136" t="s">
        <v>63</v>
      </c>
      <c r="P9" s="136"/>
    </row>
    <row r="10" spans="1:16" x14ac:dyDescent="0.25">
      <c r="A10" s="134">
        <v>6</v>
      </c>
      <c r="B10" s="135">
        <v>1</v>
      </c>
      <c r="C10" s="135"/>
      <c r="D10" s="135"/>
      <c r="E10" s="135"/>
      <c r="F10" s="135"/>
      <c r="G10" s="135"/>
      <c r="H10" s="135"/>
      <c r="I10" s="135">
        <v>1</v>
      </c>
      <c r="J10" s="135"/>
      <c r="K10" s="135"/>
      <c r="L10" s="135">
        <v>1</v>
      </c>
      <c r="M10" s="135"/>
      <c r="N10" s="135"/>
      <c r="O10" s="135"/>
      <c r="P10" s="135"/>
    </row>
    <row r="11" spans="1:16" x14ac:dyDescent="0.25">
      <c r="A11" s="134">
        <v>7</v>
      </c>
      <c r="B11" s="132">
        <v>1</v>
      </c>
      <c r="C11" s="132"/>
      <c r="D11" s="132"/>
      <c r="E11" s="132"/>
      <c r="F11" s="132"/>
      <c r="G11" s="132"/>
      <c r="H11" s="132"/>
      <c r="I11" s="132">
        <v>1</v>
      </c>
      <c r="J11" s="132"/>
      <c r="K11" s="136"/>
      <c r="L11" s="136"/>
      <c r="M11" s="136"/>
      <c r="N11" s="136"/>
      <c r="O11" s="136"/>
      <c r="P11" s="136"/>
    </row>
    <row r="12" spans="1:16" x14ac:dyDescent="0.25">
      <c r="A12" s="134">
        <v>8</v>
      </c>
      <c r="B12" s="135">
        <v>1</v>
      </c>
      <c r="C12" s="135"/>
      <c r="D12" s="135"/>
      <c r="E12" s="135"/>
      <c r="F12" s="135"/>
      <c r="G12" s="135"/>
      <c r="H12" s="135"/>
      <c r="I12" s="135">
        <v>1</v>
      </c>
      <c r="J12" s="135"/>
      <c r="K12" s="135"/>
      <c r="L12" s="135">
        <v>1</v>
      </c>
      <c r="M12" s="135"/>
      <c r="N12" s="135"/>
      <c r="O12" s="135"/>
      <c r="P12" s="135"/>
    </row>
    <row r="13" spans="1:16" x14ac:dyDescent="0.25">
      <c r="A13" s="134">
        <v>9</v>
      </c>
      <c r="B13" s="132">
        <v>1</v>
      </c>
      <c r="C13" s="132"/>
      <c r="D13" s="132"/>
      <c r="E13" s="132"/>
      <c r="F13" s="132"/>
      <c r="G13" s="132"/>
      <c r="H13" s="132"/>
      <c r="I13" s="132"/>
      <c r="J13" s="132">
        <v>1</v>
      </c>
      <c r="K13" s="136"/>
      <c r="L13" s="136"/>
      <c r="M13" s="136"/>
      <c r="N13" s="136">
        <v>1</v>
      </c>
      <c r="O13" s="136"/>
      <c r="P13" s="136"/>
    </row>
    <row r="14" spans="1:16" x14ac:dyDescent="0.25">
      <c r="A14" s="134">
        <v>10</v>
      </c>
      <c r="B14" s="135">
        <v>1</v>
      </c>
      <c r="C14" s="135"/>
      <c r="D14" s="135"/>
      <c r="E14" s="135"/>
      <c r="F14" s="135"/>
      <c r="G14" s="135"/>
      <c r="H14" s="135"/>
      <c r="I14" s="135"/>
      <c r="J14" s="135">
        <v>1</v>
      </c>
      <c r="K14" s="135"/>
      <c r="L14" s="135"/>
      <c r="M14" s="135">
        <v>1</v>
      </c>
      <c r="N14" s="135"/>
      <c r="O14" s="135"/>
      <c r="P14" s="135"/>
    </row>
    <row r="15" spans="1:16" x14ac:dyDescent="0.25">
      <c r="A15" s="134">
        <v>11</v>
      </c>
      <c r="B15" s="132"/>
      <c r="C15" s="132"/>
      <c r="D15" s="132"/>
      <c r="E15" s="132">
        <v>1</v>
      </c>
      <c r="F15" s="132">
        <v>1</v>
      </c>
      <c r="G15" s="132"/>
      <c r="H15" s="132"/>
      <c r="I15" s="132"/>
      <c r="J15" s="132"/>
      <c r="K15" s="136"/>
      <c r="L15" s="136"/>
      <c r="M15" s="136"/>
      <c r="N15" s="136"/>
      <c r="O15" s="136"/>
      <c r="P15" s="136"/>
    </row>
    <row r="16" spans="1:16" x14ac:dyDescent="0.25">
      <c r="A16" s="134">
        <v>12</v>
      </c>
      <c r="B16" s="135">
        <v>1</v>
      </c>
      <c r="C16" s="135"/>
      <c r="D16" s="135"/>
      <c r="E16" s="135"/>
      <c r="F16" s="135"/>
      <c r="G16" s="135"/>
      <c r="H16" s="135"/>
      <c r="I16" s="135">
        <v>1</v>
      </c>
      <c r="J16" s="135"/>
      <c r="K16" s="135"/>
      <c r="L16" s="135"/>
      <c r="M16" s="135"/>
      <c r="N16" s="135"/>
      <c r="O16" s="135"/>
      <c r="P16" s="135">
        <v>1</v>
      </c>
    </row>
    <row r="17" spans="1:16" x14ac:dyDescent="0.25">
      <c r="A17" s="134">
        <v>13</v>
      </c>
      <c r="B17" s="132">
        <v>1</v>
      </c>
      <c r="C17" s="132"/>
      <c r="D17" s="132"/>
      <c r="E17" s="132"/>
      <c r="F17" s="132"/>
      <c r="G17" s="132"/>
      <c r="H17" s="132"/>
      <c r="I17" s="132">
        <v>1</v>
      </c>
      <c r="J17" s="132"/>
      <c r="K17" s="136"/>
      <c r="L17" s="136">
        <v>1</v>
      </c>
      <c r="M17" s="136"/>
      <c r="N17" s="136"/>
      <c r="O17" s="136"/>
      <c r="P17" s="136"/>
    </row>
    <row r="18" spans="1:16" x14ac:dyDescent="0.25">
      <c r="A18" s="134">
        <v>14</v>
      </c>
      <c r="B18" s="135">
        <v>1</v>
      </c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>
        <v>1</v>
      </c>
    </row>
    <row r="19" spans="1:16" x14ac:dyDescent="0.25">
      <c r="A19" s="134">
        <v>15</v>
      </c>
      <c r="B19" s="132"/>
      <c r="C19" s="132">
        <v>1</v>
      </c>
      <c r="D19" s="132"/>
      <c r="E19" s="132"/>
      <c r="F19" s="132">
        <v>1</v>
      </c>
      <c r="G19" s="132"/>
      <c r="H19" s="132"/>
      <c r="I19" s="132">
        <v>1</v>
      </c>
      <c r="J19" s="132"/>
      <c r="K19" s="136"/>
      <c r="L19" s="136"/>
      <c r="M19" s="136"/>
      <c r="N19" s="136"/>
      <c r="O19" s="136"/>
      <c r="P19" s="136"/>
    </row>
    <row r="20" spans="1:16" x14ac:dyDescent="0.25">
      <c r="A20" s="134">
        <v>16</v>
      </c>
      <c r="B20" s="135">
        <v>1</v>
      </c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>
        <v>1</v>
      </c>
    </row>
    <row r="21" spans="1:16" x14ac:dyDescent="0.25">
      <c r="A21" s="137">
        <v>17</v>
      </c>
      <c r="B21" s="131"/>
      <c r="C21" s="131"/>
      <c r="D21" s="131">
        <v>1</v>
      </c>
      <c r="E21" s="131"/>
      <c r="F21" s="131">
        <v>1</v>
      </c>
      <c r="G21" s="131"/>
      <c r="H21" s="131"/>
      <c r="I21" s="131"/>
      <c r="J21" s="131"/>
      <c r="K21" s="138"/>
      <c r="L21" s="138"/>
      <c r="M21" s="138"/>
      <c r="N21" s="138"/>
      <c r="O21" s="138"/>
      <c r="P21" s="138"/>
    </row>
    <row r="22" spans="1:16" x14ac:dyDescent="0.25">
      <c r="A22" s="91" t="s">
        <v>24</v>
      </c>
      <c r="B22" s="139">
        <f>SUM(B5:B21)</f>
        <v>9</v>
      </c>
      <c r="C22" s="139">
        <f>SUM(C5:C21)</f>
        <v>6</v>
      </c>
      <c r="D22" s="139">
        <f>SUM(D5:D21)</f>
        <v>1</v>
      </c>
      <c r="E22" s="139">
        <f>SUM(E5:E21)</f>
        <v>1</v>
      </c>
      <c r="F22" s="139">
        <f>SUM(F5:F21)</f>
        <v>6</v>
      </c>
      <c r="G22" s="139"/>
      <c r="H22" s="139">
        <f>SUM(H5:H21)</f>
        <v>1</v>
      </c>
      <c r="I22" s="139">
        <f>SUM(I5:I21)</f>
        <v>6</v>
      </c>
      <c r="J22" s="139">
        <f>SUM(J5:J21)</f>
        <v>3</v>
      </c>
      <c r="K22" s="139"/>
      <c r="L22" s="139">
        <f>SUM(L9:L21)</f>
        <v>3</v>
      </c>
      <c r="M22" s="139">
        <f>SUM(M9:M21)</f>
        <v>2</v>
      </c>
      <c r="N22" s="139">
        <f>SUM(N5:N21)</f>
        <v>1</v>
      </c>
      <c r="O22" s="139"/>
      <c r="P22" s="139">
        <f>SUM(P5:P21)</f>
        <v>3</v>
      </c>
    </row>
    <row r="23" spans="1:16" x14ac:dyDescent="0.25">
      <c r="A23" s="91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</row>
    <row r="24" spans="1:16" x14ac:dyDescent="0.25">
      <c r="A24" s="140">
        <v>1</v>
      </c>
      <c r="B24" s="132"/>
      <c r="C24" s="132"/>
      <c r="D24" s="132"/>
      <c r="E24" s="132">
        <v>1</v>
      </c>
      <c r="F24" s="132">
        <v>1</v>
      </c>
      <c r="G24" s="132"/>
      <c r="H24" s="132"/>
      <c r="I24" s="132"/>
      <c r="J24" s="132">
        <v>0</v>
      </c>
      <c r="K24" s="141"/>
      <c r="L24" s="133"/>
      <c r="M24" s="133"/>
      <c r="N24" s="133">
        <v>0</v>
      </c>
      <c r="O24" s="133"/>
      <c r="P24" s="133">
        <v>0</v>
      </c>
    </row>
    <row r="25" spans="1:16" x14ac:dyDescent="0.25">
      <c r="A25" s="142">
        <v>2</v>
      </c>
      <c r="B25" s="135"/>
      <c r="C25" s="135"/>
      <c r="D25" s="135">
        <v>1</v>
      </c>
      <c r="E25" s="135"/>
      <c r="F25" s="135">
        <v>1</v>
      </c>
      <c r="G25" s="135"/>
      <c r="H25" s="135"/>
      <c r="I25" s="135"/>
      <c r="J25" s="135"/>
      <c r="K25" s="143"/>
      <c r="L25" s="135"/>
      <c r="M25" s="135"/>
      <c r="N25" s="135"/>
      <c r="O25" s="135"/>
      <c r="P25" s="135"/>
    </row>
    <row r="26" spans="1:16" x14ac:dyDescent="0.25">
      <c r="A26" s="142">
        <v>3</v>
      </c>
      <c r="B26" s="132">
        <v>1</v>
      </c>
      <c r="C26" s="132"/>
      <c r="D26" s="132"/>
      <c r="E26" s="132"/>
      <c r="F26" s="132">
        <v>1</v>
      </c>
      <c r="G26" s="132"/>
      <c r="H26" s="132"/>
      <c r="I26" s="132"/>
      <c r="J26" s="132"/>
      <c r="K26" s="141"/>
      <c r="L26" s="133"/>
      <c r="M26" s="133">
        <v>1</v>
      </c>
      <c r="N26" s="133"/>
      <c r="O26" s="133"/>
      <c r="P26" s="133"/>
    </row>
    <row r="27" spans="1:16" x14ac:dyDescent="0.25">
      <c r="A27" s="142">
        <v>4</v>
      </c>
      <c r="B27" s="135">
        <v>1</v>
      </c>
      <c r="C27" s="135"/>
      <c r="D27" s="135"/>
      <c r="E27" s="135"/>
      <c r="F27" s="135"/>
      <c r="G27" s="135"/>
      <c r="H27" s="135"/>
      <c r="I27" s="135">
        <v>1</v>
      </c>
      <c r="J27" s="135"/>
      <c r="K27" s="143"/>
      <c r="L27" s="135">
        <v>1</v>
      </c>
      <c r="M27" s="135"/>
      <c r="N27" s="135"/>
      <c r="O27" s="135"/>
      <c r="P27" s="135"/>
    </row>
    <row r="28" spans="1:16" x14ac:dyDescent="0.25">
      <c r="A28" s="142">
        <v>5</v>
      </c>
      <c r="B28" s="132">
        <v>1</v>
      </c>
      <c r="C28" s="132"/>
      <c r="D28" s="132"/>
      <c r="E28" s="132"/>
      <c r="F28" s="132"/>
      <c r="G28" s="132"/>
      <c r="H28" s="132"/>
      <c r="I28" s="132">
        <v>1</v>
      </c>
      <c r="J28" s="132"/>
      <c r="K28" s="144"/>
      <c r="L28" s="136"/>
      <c r="M28" s="136">
        <v>1</v>
      </c>
      <c r="N28" s="136"/>
      <c r="O28" s="136"/>
      <c r="P28" s="136"/>
    </row>
    <row r="29" spans="1:16" x14ac:dyDescent="0.25">
      <c r="A29" s="142">
        <v>6</v>
      </c>
      <c r="B29" s="135">
        <v>1</v>
      </c>
      <c r="C29" s="135"/>
      <c r="D29" s="135"/>
      <c r="E29" s="135"/>
      <c r="F29" s="135"/>
      <c r="G29" s="135"/>
      <c r="H29" s="135"/>
      <c r="I29" s="135">
        <v>1</v>
      </c>
      <c r="J29" s="135"/>
      <c r="K29" s="143">
        <v>1</v>
      </c>
      <c r="L29" s="135"/>
      <c r="M29" s="135"/>
      <c r="N29" s="135"/>
      <c r="O29" s="135"/>
      <c r="P29" s="135"/>
    </row>
    <row r="30" spans="1:16" x14ac:dyDescent="0.25">
      <c r="A30" s="142">
        <v>7</v>
      </c>
      <c r="B30" s="132"/>
      <c r="C30" s="132">
        <v>1</v>
      </c>
      <c r="D30" s="132"/>
      <c r="E30" s="132"/>
      <c r="F30" s="132">
        <v>1</v>
      </c>
      <c r="G30" s="132"/>
      <c r="H30" s="132"/>
      <c r="I30" s="132"/>
      <c r="J30" s="132"/>
      <c r="K30" s="144"/>
      <c r="L30" s="136"/>
      <c r="M30" s="136"/>
      <c r="N30" s="136"/>
      <c r="O30" s="136"/>
      <c r="P30" s="136"/>
    </row>
    <row r="31" spans="1:16" x14ac:dyDescent="0.25">
      <c r="A31" s="145">
        <v>8</v>
      </c>
      <c r="B31" s="135">
        <v>1</v>
      </c>
      <c r="C31" s="135"/>
      <c r="D31" s="135"/>
      <c r="E31" s="135"/>
      <c r="F31" s="135"/>
      <c r="G31" s="135"/>
      <c r="H31" s="135"/>
      <c r="I31" s="135">
        <v>1</v>
      </c>
      <c r="J31" s="135"/>
      <c r="K31" s="143"/>
      <c r="L31" s="135">
        <v>1</v>
      </c>
      <c r="M31" s="135"/>
      <c r="N31" s="135"/>
      <c r="O31" s="135"/>
      <c r="P31" s="135"/>
    </row>
    <row r="32" spans="1:16" x14ac:dyDescent="0.25">
      <c r="A32" s="91" t="s">
        <v>24</v>
      </c>
      <c r="B32" s="139">
        <f>SUM(B24:B31)</f>
        <v>5</v>
      </c>
      <c r="C32" s="139">
        <f>SUM(C24:C31)</f>
        <v>1</v>
      </c>
      <c r="D32" s="139">
        <f>SUM(D24:D31)</f>
        <v>1</v>
      </c>
      <c r="E32" s="139">
        <f>SUM(E24:E31)</f>
        <v>1</v>
      </c>
      <c r="F32" s="139">
        <f>SUM(F24:F31)</f>
        <v>4</v>
      </c>
      <c r="G32" s="139"/>
      <c r="H32" s="139"/>
      <c r="I32" s="139">
        <f t="shared" ref="I32:N32" si="0">SUM(I24:I31)</f>
        <v>4</v>
      </c>
      <c r="J32" s="139">
        <f t="shared" si="0"/>
        <v>0</v>
      </c>
      <c r="K32" s="139">
        <f t="shared" si="0"/>
        <v>1</v>
      </c>
      <c r="L32" s="139">
        <f t="shared" si="0"/>
        <v>2</v>
      </c>
      <c r="M32" s="139">
        <f t="shared" si="0"/>
        <v>2</v>
      </c>
      <c r="N32" s="139">
        <f t="shared" si="0"/>
        <v>0</v>
      </c>
      <c r="O32" s="139"/>
      <c r="P32" s="139">
        <f>SUM(P24:P31)</f>
        <v>0</v>
      </c>
    </row>
    <row r="33" spans="1:16" x14ac:dyDescent="0.25">
      <c r="A33" s="91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</row>
    <row r="34" spans="1:16" x14ac:dyDescent="0.25">
      <c r="A34" s="131">
        <v>1</v>
      </c>
      <c r="B34" s="132">
        <v>1</v>
      </c>
      <c r="C34" s="132"/>
      <c r="D34" s="132"/>
      <c r="E34" s="132"/>
      <c r="F34" s="132"/>
      <c r="G34" s="132"/>
      <c r="H34" s="132"/>
      <c r="I34" s="132"/>
      <c r="J34" s="132">
        <v>1</v>
      </c>
      <c r="K34" s="141">
        <v>0</v>
      </c>
      <c r="L34" s="133"/>
      <c r="M34" s="133"/>
      <c r="N34" s="133"/>
      <c r="O34" s="133"/>
      <c r="P34" s="133"/>
    </row>
    <row r="35" spans="1:16" x14ac:dyDescent="0.25">
      <c r="A35" s="134">
        <v>2</v>
      </c>
      <c r="B35" s="135"/>
      <c r="C35" s="135"/>
      <c r="D35" s="135"/>
      <c r="E35" s="135">
        <v>1</v>
      </c>
      <c r="F35" s="135">
        <v>1</v>
      </c>
      <c r="G35" s="135"/>
      <c r="H35" s="135"/>
      <c r="I35" s="135"/>
      <c r="J35" s="135"/>
      <c r="K35" s="135"/>
      <c r="L35" s="135"/>
      <c r="M35" s="135"/>
      <c r="N35" s="135"/>
      <c r="O35" s="135"/>
      <c r="P35" s="135"/>
    </row>
    <row r="36" spans="1:16" x14ac:dyDescent="0.25">
      <c r="A36" s="134">
        <v>3</v>
      </c>
      <c r="B36" s="132">
        <v>1</v>
      </c>
      <c r="C36" s="132"/>
      <c r="D36" s="132"/>
      <c r="E36" s="132"/>
      <c r="F36" s="132"/>
      <c r="G36" s="132"/>
      <c r="H36" s="132"/>
      <c r="I36" s="132">
        <v>1</v>
      </c>
      <c r="J36" s="132"/>
      <c r="K36" s="133"/>
      <c r="L36" s="133">
        <v>1</v>
      </c>
      <c r="M36" s="133"/>
      <c r="N36" s="133"/>
      <c r="O36" s="133"/>
      <c r="P36" s="133"/>
    </row>
    <row r="37" spans="1:16" x14ac:dyDescent="0.25">
      <c r="A37" s="134">
        <v>4</v>
      </c>
      <c r="B37" s="135">
        <v>1</v>
      </c>
      <c r="C37" s="135"/>
      <c r="D37" s="135"/>
      <c r="E37" s="135"/>
      <c r="F37" s="135"/>
      <c r="G37" s="135"/>
      <c r="H37" s="135"/>
      <c r="I37" s="135">
        <v>1</v>
      </c>
      <c r="J37" s="135"/>
      <c r="K37" s="135"/>
      <c r="L37" s="135"/>
      <c r="M37" s="135">
        <v>1</v>
      </c>
      <c r="N37" s="135"/>
      <c r="O37" s="135"/>
      <c r="P37" s="135"/>
    </row>
    <row r="38" spans="1:16" x14ac:dyDescent="0.25">
      <c r="A38" s="134">
        <v>5</v>
      </c>
      <c r="B38" s="132"/>
      <c r="C38" s="132">
        <v>0</v>
      </c>
      <c r="D38" s="132"/>
      <c r="E38" s="132"/>
      <c r="F38" s="132"/>
      <c r="G38" s="132"/>
      <c r="H38" s="132"/>
      <c r="I38" s="132"/>
      <c r="J38" s="132">
        <v>1</v>
      </c>
      <c r="K38" s="136"/>
      <c r="L38" s="136"/>
      <c r="M38" s="136"/>
      <c r="N38" s="136"/>
      <c r="O38" s="136"/>
      <c r="P38" s="136">
        <v>1</v>
      </c>
    </row>
    <row r="39" spans="1:16" x14ac:dyDescent="0.25">
      <c r="A39" s="134">
        <v>6</v>
      </c>
      <c r="B39" s="135">
        <v>1</v>
      </c>
      <c r="C39" s="135"/>
      <c r="D39" s="135"/>
      <c r="E39" s="135"/>
      <c r="F39" s="135"/>
      <c r="G39" s="135"/>
      <c r="H39" s="135"/>
      <c r="I39" s="135">
        <v>1</v>
      </c>
      <c r="J39" s="135"/>
      <c r="K39" s="135"/>
      <c r="L39" s="135"/>
      <c r="M39" s="135"/>
      <c r="N39" s="135"/>
      <c r="O39" s="135"/>
      <c r="P39" s="135"/>
    </row>
    <row r="40" spans="1:16" x14ac:dyDescent="0.25">
      <c r="A40" s="134">
        <v>7</v>
      </c>
      <c r="B40" s="132">
        <v>1</v>
      </c>
      <c r="C40" s="132"/>
      <c r="D40" s="132"/>
      <c r="E40" s="132">
        <v>1</v>
      </c>
      <c r="F40" s="132">
        <v>1</v>
      </c>
      <c r="G40" s="132"/>
      <c r="H40" s="132"/>
      <c r="I40" s="132">
        <v>1</v>
      </c>
      <c r="J40" s="132"/>
      <c r="K40" s="136"/>
      <c r="L40" s="136"/>
      <c r="M40" s="136">
        <v>1</v>
      </c>
      <c r="N40" s="136"/>
      <c r="O40" s="136"/>
      <c r="P40" s="136"/>
    </row>
    <row r="41" spans="1:16" x14ac:dyDescent="0.25">
      <c r="A41" s="134">
        <v>8</v>
      </c>
      <c r="B41" s="135"/>
      <c r="C41" s="135"/>
      <c r="D41" s="135"/>
      <c r="E41" s="135">
        <v>1</v>
      </c>
      <c r="F41" s="135">
        <v>1</v>
      </c>
      <c r="G41" s="135"/>
      <c r="H41" s="135"/>
      <c r="I41" s="135"/>
      <c r="J41" s="135"/>
      <c r="K41" s="135"/>
      <c r="L41" s="135"/>
      <c r="M41" s="135"/>
      <c r="N41" s="135"/>
      <c r="O41" s="135"/>
      <c r="P41" s="135"/>
    </row>
    <row r="42" spans="1:16" x14ac:dyDescent="0.25">
      <c r="A42" s="134">
        <v>9</v>
      </c>
      <c r="B42" s="132">
        <v>0</v>
      </c>
      <c r="C42" s="132"/>
      <c r="D42" s="132"/>
      <c r="E42" s="132"/>
      <c r="F42" s="132"/>
      <c r="G42" s="132"/>
      <c r="H42" s="132"/>
      <c r="I42" s="132"/>
      <c r="J42" s="132"/>
      <c r="K42" s="136"/>
      <c r="L42" s="136"/>
      <c r="M42" s="136"/>
      <c r="N42" s="136"/>
      <c r="O42" s="136"/>
      <c r="P42" s="136"/>
    </row>
    <row r="43" spans="1:16" x14ac:dyDescent="0.25">
      <c r="A43" s="134">
        <v>10</v>
      </c>
      <c r="B43" s="135">
        <v>1</v>
      </c>
      <c r="C43" s="135"/>
      <c r="D43" s="135"/>
      <c r="E43" s="135"/>
      <c r="F43" s="135"/>
      <c r="G43" s="135"/>
      <c r="H43" s="135"/>
      <c r="I43" s="135"/>
      <c r="J43" s="135">
        <v>1</v>
      </c>
      <c r="K43" s="135"/>
      <c r="L43" s="135"/>
      <c r="M43" s="135"/>
      <c r="N43" s="135">
        <v>1</v>
      </c>
      <c r="O43" s="135"/>
      <c r="P43" s="135"/>
    </row>
    <row r="44" spans="1:16" x14ac:dyDescent="0.25">
      <c r="A44" s="134">
        <v>11</v>
      </c>
      <c r="B44" s="132"/>
      <c r="C44" s="132">
        <v>1</v>
      </c>
      <c r="D44" s="132"/>
      <c r="E44" s="132"/>
      <c r="F44" s="132"/>
      <c r="G44" s="132"/>
      <c r="H44" s="132"/>
      <c r="I44" s="132"/>
      <c r="J44" s="132">
        <v>1</v>
      </c>
      <c r="K44" s="136"/>
      <c r="L44" s="136"/>
      <c r="M44" s="136"/>
      <c r="N44" s="136"/>
      <c r="O44" s="136"/>
      <c r="P44" s="136"/>
    </row>
    <row r="45" spans="1:16" x14ac:dyDescent="0.25">
      <c r="A45" s="134">
        <v>12</v>
      </c>
      <c r="B45" s="135">
        <v>1</v>
      </c>
      <c r="C45" s="135"/>
      <c r="D45" s="135"/>
      <c r="E45" s="135"/>
      <c r="F45" s="135"/>
      <c r="G45" s="135"/>
      <c r="H45" s="135"/>
      <c r="I45" s="135">
        <v>1</v>
      </c>
      <c r="J45" s="135"/>
      <c r="K45" s="135"/>
      <c r="L45" s="135"/>
      <c r="M45" s="135">
        <v>1</v>
      </c>
      <c r="N45" s="135"/>
      <c r="O45" s="135"/>
      <c r="P45" s="135"/>
    </row>
    <row r="46" spans="1:16" x14ac:dyDescent="0.25">
      <c r="A46" s="134">
        <v>13</v>
      </c>
      <c r="B46" s="132">
        <v>1</v>
      </c>
      <c r="C46" s="132"/>
      <c r="D46" s="132"/>
      <c r="E46" s="132"/>
      <c r="F46" s="132"/>
      <c r="G46" s="132"/>
      <c r="H46" s="132"/>
      <c r="I46" s="132"/>
      <c r="J46" s="132">
        <v>1</v>
      </c>
      <c r="K46" s="136"/>
      <c r="L46" s="136"/>
      <c r="M46" s="136"/>
      <c r="N46" s="136">
        <v>1</v>
      </c>
      <c r="O46" s="136"/>
      <c r="P46" s="136"/>
    </row>
    <row r="47" spans="1:16" x14ac:dyDescent="0.25">
      <c r="A47" s="137">
        <v>14</v>
      </c>
      <c r="B47" s="135"/>
      <c r="C47" s="135">
        <v>1</v>
      </c>
      <c r="D47" s="135"/>
      <c r="E47" s="135"/>
      <c r="F47" s="135">
        <v>1</v>
      </c>
      <c r="G47" s="135"/>
      <c r="H47" s="135"/>
      <c r="I47" s="135"/>
      <c r="J47" s="135"/>
      <c r="K47" s="135"/>
      <c r="L47" s="135"/>
      <c r="M47" s="135"/>
      <c r="N47" s="135"/>
      <c r="O47" s="135"/>
      <c r="P47" s="135"/>
    </row>
    <row r="48" spans="1:16" x14ac:dyDescent="0.25">
      <c r="A48" s="91" t="s">
        <v>24</v>
      </c>
      <c r="B48" s="139">
        <f>SUM(B34:B47)</f>
        <v>8</v>
      </c>
      <c r="C48" s="139">
        <f>SUM(C34:C47)</f>
        <v>2</v>
      </c>
      <c r="D48" s="139"/>
      <c r="E48" s="139">
        <f>SUM(E34:E47)</f>
        <v>3</v>
      </c>
      <c r="F48" s="139">
        <f>SUM(F34:F47)</f>
        <v>4</v>
      </c>
      <c r="G48" s="139"/>
      <c r="H48" s="139"/>
      <c r="I48" s="139">
        <f t="shared" ref="I48:N48" si="1">SUM(I34:I47)</f>
        <v>5</v>
      </c>
      <c r="J48" s="139">
        <f t="shared" si="1"/>
        <v>5</v>
      </c>
      <c r="K48" s="139">
        <f t="shared" si="1"/>
        <v>0</v>
      </c>
      <c r="L48" s="139">
        <f t="shared" si="1"/>
        <v>1</v>
      </c>
      <c r="M48" s="139">
        <f t="shared" si="1"/>
        <v>3</v>
      </c>
      <c r="N48" s="139">
        <f t="shared" si="1"/>
        <v>2</v>
      </c>
      <c r="O48" s="139"/>
      <c r="P48" s="139">
        <f>SUM(P34:P47)</f>
        <v>1</v>
      </c>
    </row>
    <row r="49" spans="1:16" x14ac:dyDescent="0.25">
      <c r="A49" s="91"/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</row>
    <row r="50" spans="1:16" ht="15.75" thickBot="1" x14ac:dyDescent="0.3">
      <c r="A50" s="91"/>
      <c r="B50" s="198" t="s">
        <v>53</v>
      </c>
      <c r="C50" s="198"/>
      <c r="D50" s="198"/>
      <c r="E50" s="198"/>
      <c r="F50" s="198"/>
      <c r="G50" s="198"/>
      <c r="H50" s="198"/>
      <c r="I50" s="198"/>
      <c r="J50" s="198"/>
      <c r="K50" s="91"/>
      <c r="L50" s="91"/>
      <c r="M50" s="91"/>
      <c r="N50" s="91"/>
      <c r="O50" s="91"/>
      <c r="P50" s="91"/>
    </row>
    <row r="51" spans="1:16" x14ac:dyDescent="0.25">
      <c r="A51" s="91"/>
      <c r="B51" s="193" t="s">
        <v>54</v>
      </c>
      <c r="C51" s="194"/>
      <c r="D51" s="194"/>
      <c r="E51" s="195"/>
      <c r="F51" s="196" t="s">
        <v>55</v>
      </c>
      <c r="G51" s="197"/>
      <c r="H51" s="197"/>
      <c r="I51" s="197"/>
      <c r="J51" s="195"/>
      <c r="K51" s="196" t="s">
        <v>56</v>
      </c>
      <c r="L51" s="197"/>
      <c r="M51" s="197"/>
      <c r="N51" s="197"/>
      <c r="O51" s="197"/>
      <c r="P51" s="195"/>
    </row>
    <row r="52" spans="1:16" ht="69.75" customHeight="1" x14ac:dyDescent="0.25">
      <c r="A52" s="91"/>
      <c r="B52" s="146" t="s">
        <v>57</v>
      </c>
      <c r="C52" s="53" t="s">
        <v>58</v>
      </c>
      <c r="D52" s="53" t="s">
        <v>59</v>
      </c>
      <c r="E52" s="147" t="s">
        <v>60</v>
      </c>
      <c r="F52" s="146" t="s">
        <v>47</v>
      </c>
      <c r="G52" s="52" t="s">
        <v>48</v>
      </c>
      <c r="H52" s="52" t="s">
        <v>49</v>
      </c>
      <c r="I52" s="52" t="s">
        <v>50</v>
      </c>
      <c r="J52" s="148" t="s">
        <v>51</v>
      </c>
      <c r="K52" s="149" t="s">
        <v>61</v>
      </c>
      <c r="L52" s="130" t="s">
        <v>33</v>
      </c>
      <c r="M52" s="130" t="s">
        <v>50</v>
      </c>
      <c r="N52" s="130" t="s">
        <v>51</v>
      </c>
      <c r="O52" s="130" t="s">
        <v>52</v>
      </c>
      <c r="P52" s="150" t="s">
        <v>62</v>
      </c>
    </row>
    <row r="53" spans="1:16" ht="15.75" thickBot="1" x14ac:dyDescent="0.3">
      <c r="A53" s="91" t="s">
        <v>24</v>
      </c>
      <c r="B53" s="151">
        <f t="shared" ref="B53:N53" si="2">SUM(B22+B32+B48)</f>
        <v>22</v>
      </c>
      <c r="C53" s="152">
        <v>9</v>
      </c>
      <c r="D53" s="152">
        <f t="shared" si="2"/>
        <v>2</v>
      </c>
      <c r="E53" s="153">
        <f t="shared" si="2"/>
        <v>5</v>
      </c>
      <c r="F53" s="151">
        <f t="shared" si="2"/>
        <v>14</v>
      </c>
      <c r="G53" s="152">
        <f t="shared" si="2"/>
        <v>0</v>
      </c>
      <c r="H53" s="152">
        <f t="shared" si="2"/>
        <v>1</v>
      </c>
      <c r="I53" s="152">
        <f t="shared" si="2"/>
        <v>15</v>
      </c>
      <c r="J53" s="153">
        <f t="shared" si="2"/>
        <v>8</v>
      </c>
      <c r="K53" s="151">
        <f t="shared" si="2"/>
        <v>1</v>
      </c>
      <c r="L53" s="152">
        <f t="shared" si="2"/>
        <v>6</v>
      </c>
      <c r="M53" s="152">
        <f t="shared" si="2"/>
        <v>7</v>
      </c>
      <c r="N53" s="152">
        <f t="shared" si="2"/>
        <v>3</v>
      </c>
      <c r="O53" s="152"/>
      <c r="P53" s="153">
        <f>SUM(P22+P32+P48)</f>
        <v>4</v>
      </c>
    </row>
    <row r="54" spans="1:16" ht="15.75" thickBot="1" x14ac:dyDescent="0.3">
      <c r="B54" s="209">
        <f>22/39</f>
        <v>0.5641025641025641</v>
      </c>
      <c r="C54" s="210">
        <f>9/39</f>
        <v>0.23076923076923078</v>
      </c>
      <c r="D54" s="210">
        <f>2/39</f>
        <v>5.128205128205128E-2</v>
      </c>
      <c r="E54" s="210">
        <f>5/39</f>
        <v>0.12820512820512819</v>
      </c>
      <c r="F54" s="210">
        <f>14/39</f>
        <v>0.35897435897435898</v>
      </c>
      <c r="G54" s="210">
        <v>0</v>
      </c>
      <c r="H54" s="210">
        <f>1/39</f>
        <v>2.564102564102564E-2</v>
      </c>
      <c r="I54" s="210">
        <f>15/39</f>
        <v>0.38461538461538464</v>
      </c>
      <c r="J54" s="210">
        <f>8/39</f>
        <v>0.20512820512820512</v>
      </c>
      <c r="K54" s="210">
        <f>1/39</f>
        <v>2.564102564102564E-2</v>
      </c>
      <c r="L54" s="210">
        <f>6/39</f>
        <v>0.15384615384615385</v>
      </c>
      <c r="M54" s="210">
        <f>7/39</f>
        <v>0.17948717948717949</v>
      </c>
      <c r="N54" s="210">
        <f>3/39</f>
        <v>7.6923076923076927E-2</v>
      </c>
      <c r="O54" s="210"/>
      <c r="P54" s="211">
        <f>4/39</f>
        <v>0.10256410256410256</v>
      </c>
    </row>
    <row r="59" spans="1:16" ht="15.75" thickBot="1" x14ac:dyDescent="0.3"/>
    <row r="60" spans="1:16" ht="60.75" thickBot="1" x14ac:dyDescent="0.3">
      <c r="B60" s="154" t="s">
        <v>57</v>
      </c>
      <c r="C60" s="155" t="s">
        <v>58</v>
      </c>
      <c r="D60" s="155" t="s">
        <v>59</v>
      </c>
      <c r="E60" s="156" t="s">
        <v>60</v>
      </c>
      <c r="F60" s="154" t="s">
        <v>47</v>
      </c>
      <c r="G60" s="157" t="s">
        <v>48</v>
      </c>
      <c r="H60" s="157" t="s">
        <v>49</v>
      </c>
      <c r="I60" s="157" t="s">
        <v>50</v>
      </c>
      <c r="J60" s="158" t="s">
        <v>51</v>
      </c>
      <c r="K60" s="159" t="s">
        <v>61</v>
      </c>
      <c r="L60" s="157" t="s">
        <v>33</v>
      </c>
      <c r="M60" s="157" t="s">
        <v>50</v>
      </c>
      <c r="N60" s="157" t="s">
        <v>51</v>
      </c>
      <c r="O60" s="157" t="s">
        <v>52</v>
      </c>
      <c r="P60" s="158" t="s">
        <v>62</v>
      </c>
    </row>
    <row r="61" spans="1:16" ht="15.75" thickBot="1" x14ac:dyDescent="0.3">
      <c r="B61" s="209">
        <f>22/39</f>
        <v>0.5641025641025641</v>
      </c>
      <c r="C61" s="210">
        <f>9/39</f>
        <v>0.23076923076923078</v>
      </c>
      <c r="D61" s="210">
        <f>2/39</f>
        <v>5.128205128205128E-2</v>
      </c>
      <c r="E61" s="211">
        <f>5/39</f>
        <v>0.12820512820512819</v>
      </c>
      <c r="F61" s="209">
        <f>14/39</f>
        <v>0.35897435897435898</v>
      </c>
      <c r="G61" s="210">
        <v>0</v>
      </c>
      <c r="H61" s="210">
        <f>1/39</f>
        <v>2.564102564102564E-2</v>
      </c>
      <c r="I61" s="210">
        <f>15/39</f>
        <v>0.38461538461538464</v>
      </c>
      <c r="J61" s="211">
        <f>8/39</f>
        <v>0.20512820512820512</v>
      </c>
      <c r="K61" s="212">
        <f>1/39</f>
        <v>2.564102564102564E-2</v>
      </c>
      <c r="L61" s="210">
        <f>6/39</f>
        <v>0.15384615384615385</v>
      </c>
      <c r="M61" s="210">
        <f>7/39</f>
        <v>0.17948717948717949</v>
      </c>
      <c r="N61" s="210">
        <f>3/39</f>
        <v>7.6923076923076927E-2</v>
      </c>
      <c r="O61" s="210"/>
      <c r="P61" s="211">
        <f>4/39</f>
        <v>0.10256410256410256</v>
      </c>
    </row>
  </sheetData>
  <mergeCells count="8">
    <mergeCell ref="B51:E51"/>
    <mergeCell ref="F51:J51"/>
    <mergeCell ref="K51:P51"/>
    <mergeCell ref="B2:J2"/>
    <mergeCell ref="B3:E3"/>
    <mergeCell ref="F3:J3"/>
    <mergeCell ref="K3:P3"/>
    <mergeCell ref="B50:J5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90BFC-4DD6-4D58-9A38-E81101003535}">
  <dimension ref="A2:U53"/>
  <sheetViews>
    <sheetView zoomScale="51" zoomScaleNormal="51" workbookViewId="0">
      <selection activeCell="B53" activeCellId="4" sqref="B22:U22 B3:U3 B32:U32 B48:U48 B53:U53"/>
    </sheetView>
  </sheetViews>
  <sheetFormatPr defaultRowHeight="15" x14ac:dyDescent="0.25"/>
  <sheetData>
    <row r="2" spans="1:21" x14ac:dyDescent="0.25">
      <c r="A2" s="1"/>
      <c r="B2" s="201" t="s">
        <v>64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</row>
    <row r="3" spans="1:21" x14ac:dyDescent="0.25">
      <c r="A3" s="1"/>
      <c r="B3" s="213" t="s">
        <v>65</v>
      </c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</row>
    <row r="4" spans="1:21" ht="45" x14ac:dyDescent="0.25">
      <c r="A4" s="3"/>
      <c r="B4" s="55" t="s">
        <v>66</v>
      </c>
      <c r="C4" s="55" t="s">
        <v>67</v>
      </c>
      <c r="D4" s="55" t="s">
        <v>68</v>
      </c>
      <c r="E4" s="55" t="s">
        <v>69</v>
      </c>
      <c r="F4" s="56" t="s">
        <v>70</v>
      </c>
      <c r="G4" s="56" t="s">
        <v>71</v>
      </c>
      <c r="H4" s="55" t="s">
        <v>72</v>
      </c>
      <c r="I4" s="55" t="s">
        <v>73</v>
      </c>
      <c r="J4" s="55" t="s">
        <v>74</v>
      </c>
      <c r="K4" s="55" t="s">
        <v>75</v>
      </c>
      <c r="L4" s="56" t="s">
        <v>76</v>
      </c>
      <c r="M4" s="56" t="s">
        <v>77</v>
      </c>
      <c r="N4" s="55" t="s">
        <v>78</v>
      </c>
      <c r="O4" s="56" t="s">
        <v>79</v>
      </c>
      <c r="P4" s="55" t="s">
        <v>80</v>
      </c>
      <c r="Q4" s="55" t="s">
        <v>81</v>
      </c>
      <c r="R4" s="56" t="s">
        <v>82</v>
      </c>
      <c r="S4" s="55" t="s">
        <v>83</v>
      </c>
      <c r="T4" s="55" t="s">
        <v>84</v>
      </c>
      <c r="U4" s="55" t="s">
        <v>85</v>
      </c>
    </row>
    <row r="5" spans="1:21" x14ac:dyDescent="0.25">
      <c r="A5" s="57">
        <v>1</v>
      </c>
      <c r="B5" s="58">
        <v>1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>
        <v>1</v>
      </c>
      <c r="T5" s="58"/>
      <c r="U5" s="58"/>
    </row>
    <row r="6" spans="1:21" x14ac:dyDescent="0.25">
      <c r="A6" s="59">
        <v>2</v>
      </c>
      <c r="B6" s="22"/>
      <c r="C6" s="22">
        <v>1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x14ac:dyDescent="0.25">
      <c r="A7" s="59">
        <v>3</v>
      </c>
      <c r="B7" s="58"/>
      <c r="C7" s="58">
        <v>1</v>
      </c>
      <c r="D7" s="58"/>
      <c r="E7" s="58">
        <v>1</v>
      </c>
      <c r="F7" s="58"/>
      <c r="G7" s="58"/>
      <c r="H7" s="58"/>
      <c r="I7" s="58"/>
      <c r="J7" s="58"/>
      <c r="K7" s="58"/>
      <c r="L7" s="58">
        <v>1</v>
      </c>
      <c r="M7" s="58"/>
      <c r="N7" s="58"/>
      <c r="O7" s="58"/>
      <c r="P7" s="58"/>
      <c r="Q7" s="58"/>
      <c r="R7" s="58"/>
      <c r="S7" s="58">
        <v>1</v>
      </c>
      <c r="T7" s="58"/>
      <c r="U7" s="58">
        <v>1</v>
      </c>
    </row>
    <row r="8" spans="1:21" x14ac:dyDescent="0.25">
      <c r="A8" s="59">
        <v>4</v>
      </c>
      <c r="B8" s="22"/>
      <c r="C8" s="22">
        <v>1</v>
      </c>
      <c r="D8" s="22"/>
      <c r="E8" s="22">
        <v>1</v>
      </c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x14ac:dyDescent="0.25">
      <c r="A9" s="59">
        <v>5</v>
      </c>
      <c r="B9" s="58"/>
      <c r="C9" s="58">
        <v>1</v>
      </c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</row>
    <row r="10" spans="1:21" x14ac:dyDescent="0.25">
      <c r="A10" s="59">
        <v>6</v>
      </c>
      <c r="B10" s="22"/>
      <c r="C10" s="22">
        <v>1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x14ac:dyDescent="0.25">
      <c r="A11" s="59">
        <v>7</v>
      </c>
      <c r="B11" s="58"/>
      <c r="C11" s="58">
        <v>1</v>
      </c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</row>
    <row r="12" spans="1:21" x14ac:dyDescent="0.25">
      <c r="A12" s="59">
        <v>8</v>
      </c>
      <c r="B12" s="22"/>
      <c r="C12" s="22">
        <v>1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x14ac:dyDescent="0.25">
      <c r="A13" s="59">
        <v>9</v>
      </c>
      <c r="B13" s="58"/>
      <c r="C13" s="58">
        <v>1</v>
      </c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</row>
    <row r="14" spans="1:21" x14ac:dyDescent="0.25">
      <c r="A14" s="59">
        <v>10</v>
      </c>
      <c r="B14" s="22">
        <v>1</v>
      </c>
      <c r="C14" s="22">
        <v>1</v>
      </c>
      <c r="D14" s="22">
        <v>1</v>
      </c>
      <c r="E14" s="22">
        <v>1</v>
      </c>
      <c r="F14" s="22">
        <v>1</v>
      </c>
      <c r="G14" s="22">
        <v>1</v>
      </c>
      <c r="H14" s="22">
        <v>1</v>
      </c>
      <c r="I14" s="22">
        <v>1</v>
      </c>
      <c r="J14" s="22">
        <v>1</v>
      </c>
      <c r="K14" s="22">
        <v>1</v>
      </c>
      <c r="L14" s="22">
        <v>1</v>
      </c>
      <c r="M14" s="22">
        <v>1</v>
      </c>
      <c r="N14" s="22">
        <v>1</v>
      </c>
      <c r="O14" s="22">
        <v>1</v>
      </c>
      <c r="P14" s="22">
        <v>1</v>
      </c>
      <c r="Q14" s="22">
        <v>1</v>
      </c>
      <c r="R14" s="22">
        <v>1</v>
      </c>
      <c r="S14" s="22">
        <v>1</v>
      </c>
      <c r="T14" s="22">
        <v>1</v>
      </c>
      <c r="U14" s="22">
        <v>1</v>
      </c>
    </row>
    <row r="15" spans="1:21" x14ac:dyDescent="0.25">
      <c r="A15" s="59">
        <v>11</v>
      </c>
      <c r="B15" s="58"/>
      <c r="C15" s="58">
        <v>1</v>
      </c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</row>
    <row r="16" spans="1:21" x14ac:dyDescent="0.25">
      <c r="A16" s="59">
        <v>12</v>
      </c>
      <c r="B16" s="22"/>
      <c r="C16" s="22">
        <v>1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1:21" x14ac:dyDescent="0.25">
      <c r="A17" s="59">
        <v>13</v>
      </c>
      <c r="B17" s="58"/>
      <c r="C17" s="58">
        <v>1</v>
      </c>
      <c r="D17" s="58"/>
      <c r="E17" s="58"/>
      <c r="F17" s="58"/>
      <c r="G17" s="58"/>
      <c r="H17" s="58">
        <v>1</v>
      </c>
      <c r="I17" s="58"/>
      <c r="J17" s="58"/>
      <c r="K17" s="58"/>
      <c r="L17" s="58"/>
      <c r="M17" s="58"/>
      <c r="N17" s="58"/>
      <c r="O17" s="58"/>
      <c r="P17" s="58"/>
      <c r="Q17" s="58">
        <v>1</v>
      </c>
      <c r="R17" s="58"/>
      <c r="S17" s="58"/>
      <c r="T17" s="58"/>
      <c r="U17" s="58"/>
    </row>
    <row r="18" spans="1:21" x14ac:dyDescent="0.25">
      <c r="A18" s="59">
        <v>14</v>
      </c>
      <c r="B18" s="22">
        <v>1</v>
      </c>
      <c r="C18" s="22">
        <v>1</v>
      </c>
      <c r="D18" s="22">
        <v>1</v>
      </c>
      <c r="E18" s="22">
        <v>1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>
        <v>1</v>
      </c>
      <c r="T18" s="22"/>
      <c r="U18" s="22"/>
    </row>
    <row r="19" spans="1:21" x14ac:dyDescent="0.25">
      <c r="A19" s="59">
        <v>15</v>
      </c>
      <c r="B19" s="58"/>
      <c r="C19" s="58">
        <v>1</v>
      </c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</row>
    <row r="20" spans="1:21" x14ac:dyDescent="0.25">
      <c r="A20" s="59">
        <v>16</v>
      </c>
      <c r="B20" s="22"/>
      <c r="C20" s="22">
        <v>1</v>
      </c>
      <c r="D20" s="22"/>
      <c r="E20" s="22"/>
      <c r="F20" s="22"/>
      <c r="G20" s="22"/>
      <c r="H20" s="22"/>
      <c r="I20" s="22"/>
      <c r="J20" s="22"/>
      <c r="K20" s="22">
        <v>1</v>
      </c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1:21" x14ac:dyDescent="0.25">
      <c r="A21" s="60">
        <v>17</v>
      </c>
      <c r="B21" s="61"/>
      <c r="C21" s="61">
        <v>1</v>
      </c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</row>
    <row r="22" spans="1:21" x14ac:dyDescent="0.25">
      <c r="A22" s="1" t="s">
        <v>24</v>
      </c>
      <c r="B22" s="51">
        <f t="shared" ref="B22:U22" si="0">SUM(B5:B21)</f>
        <v>3</v>
      </c>
      <c r="C22" s="51">
        <f t="shared" si="0"/>
        <v>16</v>
      </c>
      <c r="D22" s="51">
        <f t="shared" si="0"/>
        <v>2</v>
      </c>
      <c r="E22" s="51">
        <f t="shared" si="0"/>
        <v>4</v>
      </c>
      <c r="F22" s="51">
        <f t="shared" si="0"/>
        <v>1</v>
      </c>
      <c r="G22" s="51">
        <f t="shared" si="0"/>
        <v>1</v>
      </c>
      <c r="H22" s="51">
        <f t="shared" si="0"/>
        <v>2</v>
      </c>
      <c r="I22" s="51">
        <f t="shared" si="0"/>
        <v>1</v>
      </c>
      <c r="J22" s="51">
        <f t="shared" si="0"/>
        <v>1</v>
      </c>
      <c r="K22" s="51">
        <f t="shared" si="0"/>
        <v>2</v>
      </c>
      <c r="L22" s="51">
        <f t="shared" si="0"/>
        <v>2</v>
      </c>
      <c r="M22" s="51">
        <f t="shared" si="0"/>
        <v>1</v>
      </c>
      <c r="N22" s="51">
        <f t="shared" si="0"/>
        <v>1</v>
      </c>
      <c r="O22" s="51">
        <f t="shared" si="0"/>
        <v>1</v>
      </c>
      <c r="P22" s="51">
        <f t="shared" si="0"/>
        <v>1</v>
      </c>
      <c r="Q22" s="51">
        <f t="shared" si="0"/>
        <v>2</v>
      </c>
      <c r="R22" s="51">
        <f t="shared" si="0"/>
        <v>1</v>
      </c>
      <c r="S22" s="51">
        <f t="shared" si="0"/>
        <v>4</v>
      </c>
      <c r="T22" s="51">
        <f t="shared" si="0"/>
        <v>1</v>
      </c>
      <c r="U22" s="51">
        <f t="shared" si="0"/>
        <v>2</v>
      </c>
    </row>
    <row r="23" spans="1:2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x14ac:dyDescent="0.25">
      <c r="A24" s="57">
        <v>1</v>
      </c>
      <c r="B24" s="58">
        <v>1</v>
      </c>
      <c r="C24" s="58"/>
      <c r="D24" s="58"/>
      <c r="E24" s="58"/>
      <c r="F24" s="58"/>
      <c r="G24" s="58"/>
      <c r="H24" s="58">
        <v>1</v>
      </c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</row>
    <row r="25" spans="1:21" x14ac:dyDescent="0.25">
      <c r="A25" s="59">
        <v>2</v>
      </c>
      <c r="B25" s="22">
        <v>1</v>
      </c>
      <c r="C25" s="22"/>
      <c r="D25" s="22"/>
      <c r="E25" s="22"/>
      <c r="F25" s="22"/>
      <c r="G25" s="22"/>
      <c r="H25" s="22">
        <v>1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1:21" x14ac:dyDescent="0.25">
      <c r="A26" s="59">
        <v>3</v>
      </c>
      <c r="B26" s="58">
        <v>1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</row>
    <row r="27" spans="1:21" x14ac:dyDescent="0.25">
      <c r="A27" s="59">
        <v>4</v>
      </c>
      <c r="B27" s="22">
        <v>1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1:21" x14ac:dyDescent="0.25">
      <c r="A28" s="59">
        <v>5</v>
      </c>
      <c r="B28" s="58">
        <v>1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</row>
    <row r="29" spans="1:21" x14ac:dyDescent="0.25">
      <c r="A29" s="59">
        <v>6</v>
      </c>
      <c r="B29" s="22">
        <v>1</v>
      </c>
      <c r="C29" s="22"/>
      <c r="D29" s="22"/>
      <c r="E29" s="22"/>
      <c r="F29" s="22"/>
      <c r="G29" s="22"/>
      <c r="H29" s="22">
        <v>1</v>
      </c>
      <c r="I29" s="22"/>
      <c r="J29" s="22"/>
      <c r="K29" s="22"/>
      <c r="L29" s="22"/>
      <c r="M29" s="22"/>
      <c r="N29" s="22"/>
      <c r="O29" s="22"/>
      <c r="P29" s="22"/>
      <c r="Q29" s="22">
        <v>1</v>
      </c>
      <c r="R29" s="22"/>
      <c r="S29" s="22"/>
      <c r="T29" s="22"/>
      <c r="U29" s="22"/>
    </row>
    <row r="30" spans="1:21" x14ac:dyDescent="0.25">
      <c r="A30" s="59">
        <v>7</v>
      </c>
      <c r="B30" s="58">
        <v>1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</row>
    <row r="31" spans="1:21" x14ac:dyDescent="0.25">
      <c r="A31" s="60">
        <v>8</v>
      </c>
      <c r="B31" s="44">
        <v>1</v>
      </c>
      <c r="C31" s="44">
        <v>1</v>
      </c>
      <c r="D31" s="44"/>
      <c r="E31" s="44"/>
      <c r="F31" s="44">
        <v>1</v>
      </c>
      <c r="G31" s="44"/>
      <c r="H31" s="44">
        <v>1</v>
      </c>
      <c r="I31" s="44"/>
      <c r="J31" s="44"/>
      <c r="K31" s="44">
        <v>1</v>
      </c>
      <c r="L31" s="44">
        <v>1</v>
      </c>
      <c r="M31" s="44"/>
      <c r="N31" s="44"/>
      <c r="O31" s="44"/>
      <c r="P31" s="44"/>
      <c r="Q31" s="44"/>
      <c r="R31" s="44"/>
      <c r="S31" s="44">
        <v>1</v>
      </c>
      <c r="T31" s="44"/>
      <c r="U31" s="44"/>
    </row>
    <row r="32" spans="1:21" x14ac:dyDescent="0.25">
      <c r="A32" s="1" t="s">
        <v>24</v>
      </c>
      <c r="B32" s="51">
        <f>SUM(B24:B31)</f>
        <v>8</v>
      </c>
      <c r="C32" s="51">
        <f>SUM(C24:C31)</f>
        <v>1</v>
      </c>
      <c r="D32" s="51"/>
      <c r="E32" s="51"/>
      <c r="F32" s="51">
        <f>SUM(F24:F31)</f>
        <v>1</v>
      </c>
      <c r="G32" s="51"/>
      <c r="H32" s="51">
        <f>SUM(H24:H31)</f>
        <v>4</v>
      </c>
      <c r="I32" s="51"/>
      <c r="J32" s="51"/>
      <c r="K32" s="51">
        <f>SUM(K24:K31)</f>
        <v>1</v>
      </c>
      <c r="L32" s="51">
        <f>SUM(L24:L31)</f>
        <v>1</v>
      </c>
      <c r="M32" s="51"/>
      <c r="N32" s="51"/>
      <c r="O32" s="51"/>
      <c r="P32" s="51"/>
      <c r="Q32" s="51">
        <f>SUM(Q24:Q31)</f>
        <v>1</v>
      </c>
      <c r="R32" s="51"/>
      <c r="S32" s="51">
        <f>SUM(S24:S31)</f>
        <v>1</v>
      </c>
      <c r="T32" s="51"/>
      <c r="U32" s="51"/>
    </row>
    <row r="33" spans="1:2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x14ac:dyDescent="0.25">
      <c r="A34" s="57">
        <v>1</v>
      </c>
      <c r="B34" s="58"/>
      <c r="C34" s="58"/>
      <c r="D34" s="58"/>
      <c r="E34" s="58"/>
      <c r="F34" s="58">
        <v>1</v>
      </c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</row>
    <row r="35" spans="1:21" x14ac:dyDescent="0.25">
      <c r="A35" s="59">
        <v>2</v>
      </c>
      <c r="B35" s="54"/>
      <c r="C35" s="22"/>
      <c r="D35" s="22"/>
      <c r="E35" s="22"/>
      <c r="F35" s="22">
        <v>1</v>
      </c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</row>
    <row r="36" spans="1:21" x14ac:dyDescent="0.25">
      <c r="A36" s="59">
        <v>3</v>
      </c>
      <c r="B36" s="62">
        <v>1</v>
      </c>
      <c r="C36" s="58"/>
      <c r="D36" s="58"/>
      <c r="E36" s="58"/>
      <c r="F36" s="58">
        <v>1</v>
      </c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</row>
    <row r="37" spans="1:21" x14ac:dyDescent="0.25">
      <c r="A37" s="59">
        <v>4</v>
      </c>
      <c r="B37" s="54"/>
      <c r="C37" s="22">
        <v>1</v>
      </c>
      <c r="D37" s="22">
        <v>1</v>
      </c>
      <c r="E37" s="22"/>
      <c r="F37" s="22">
        <v>1</v>
      </c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</row>
    <row r="38" spans="1:21" x14ac:dyDescent="0.25">
      <c r="A38" s="59">
        <v>5</v>
      </c>
      <c r="B38" s="62">
        <v>1</v>
      </c>
      <c r="C38" s="58">
        <v>1</v>
      </c>
      <c r="D38" s="58">
        <v>1</v>
      </c>
      <c r="E38" s="58"/>
      <c r="F38" s="58">
        <v>1</v>
      </c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>
        <v>1</v>
      </c>
      <c r="U38" s="58"/>
    </row>
    <row r="39" spans="1:21" x14ac:dyDescent="0.25">
      <c r="A39" s="59">
        <v>6</v>
      </c>
      <c r="B39" s="54"/>
      <c r="C39" s="22">
        <v>1</v>
      </c>
      <c r="D39" s="22">
        <v>1</v>
      </c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</row>
    <row r="40" spans="1:21" x14ac:dyDescent="0.25">
      <c r="A40" s="59">
        <v>7</v>
      </c>
      <c r="B40" s="62"/>
      <c r="C40" s="58"/>
      <c r="D40" s="58"/>
      <c r="E40" s="58"/>
      <c r="F40" s="58">
        <v>1</v>
      </c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</row>
    <row r="41" spans="1:21" x14ac:dyDescent="0.25">
      <c r="A41" s="59">
        <v>8</v>
      </c>
      <c r="B41" s="54"/>
      <c r="C41" s="22"/>
      <c r="D41" s="22"/>
      <c r="E41" s="22"/>
      <c r="F41" s="22">
        <v>1</v>
      </c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</row>
    <row r="42" spans="1:21" x14ac:dyDescent="0.25">
      <c r="A42" s="59">
        <v>9</v>
      </c>
      <c r="B42" s="62"/>
      <c r="C42" s="58">
        <v>1</v>
      </c>
      <c r="D42" s="58"/>
      <c r="E42" s="58"/>
      <c r="F42" s="58">
        <v>1</v>
      </c>
      <c r="G42" s="58"/>
      <c r="H42" s="58"/>
      <c r="I42" s="58"/>
      <c r="J42" s="58"/>
      <c r="K42" s="58"/>
      <c r="L42" s="58">
        <v>1</v>
      </c>
      <c r="M42" s="58"/>
      <c r="N42" s="58"/>
      <c r="O42" s="58"/>
      <c r="P42" s="58"/>
      <c r="Q42" s="58"/>
      <c r="R42" s="58"/>
      <c r="S42" s="58"/>
      <c r="T42" s="58"/>
      <c r="U42" s="58"/>
    </row>
    <row r="43" spans="1:21" x14ac:dyDescent="0.25">
      <c r="A43" s="59">
        <v>10</v>
      </c>
      <c r="B43" s="54">
        <v>1</v>
      </c>
      <c r="C43" s="22">
        <v>1</v>
      </c>
      <c r="D43" s="22">
        <v>1</v>
      </c>
      <c r="E43" s="22"/>
      <c r="F43" s="22">
        <v>1</v>
      </c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</row>
    <row r="44" spans="1:21" x14ac:dyDescent="0.25">
      <c r="A44" s="59">
        <v>11</v>
      </c>
      <c r="B44" s="62"/>
      <c r="C44" s="58">
        <v>1</v>
      </c>
      <c r="D44" s="58"/>
      <c r="E44" s="58"/>
      <c r="F44" s="58">
        <v>1</v>
      </c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</row>
    <row r="45" spans="1:21" x14ac:dyDescent="0.25">
      <c r="A45" s="59">
        <v>12</v>
      </c>
      <c r="B45" s="54">
        <v>1</v>
      </c>
      <c r="C45" s="22">
        <v>1</v>
      </c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>
        <v>1</v>
      </c>
      <c r="R45" s="22"/>
      <c r="S45" s="22"/>
      <c r="T45" s="22"/>
      <c r="U45" s="22"/>
    </row>
    <row r="46" spans="1:21" x14ac:dyDescent="0.25">
      <c r="A46" s="59">
        <v>13</v>
      </c>
      <c r="B46" s="62"/>
      <c r="C46" s="58"/>
      <c r="D46" s="58"/>
      <c r="E46" s="58"/>
      <c r="F46" s="58">
        <v>1</v>
      </c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</row>
    <row r="47" spans="1:21" x14ac:dyDescent="0.25">
      <c r="A47" s="59">
        <v>14</v>
      </c>
      <c r="B47" s="54"/>
      <c r="C47" s="22">
        <v>1</v>
      </c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>
        <v>0</v>
      </c>
    </row>
    <row r="48" spans="1:21" x14ac:dyDescent="0.25">
      <c r="A48" s="1" t="s">
        <v>24</v>
      </c>
      <c r="B48" s="51">
        <f>SUM(B34:B47)</f>
        <v>4</v>
      </c>
      <c r="C48" s="51">
        <f>SUM(C34:C47)</f>
        <v>8</v>
      </c>
      <c r="D48" s="51">
        <f>SUM(D34:D47)</f>
        <v>4</v>
      </c>
      <c r="E48" s="51"/>
      <c r="F48" s="51">
        <f>SUM(F34:F47)</f>
        <v>11</v>
      </c>
      <c r="G48" s="51"/>
      <c r="H48" s="51"/>
      <c r="I48" s="51"/>
      <c r="J48" s="51"/>
      <c r="K48" s="51"/>
      <c r="L48" s="51">
        <f>SUM(L34:L47)</f>
        <v>1</v>
      </c>
      <c r="M48" s="51"/>
      <c r="N48" s="51"/>
      <c r="O48" s="51"/>
      <c r="P48" s="51"/>
      <c r="Q48" s="51">
        <f>SUM(Q34:Q47)</f>
        <v>1</v>
      </c>
      <c r="R48" s="51"/>
      <c r="S48" s="51"/>
      <c r="T48" s="51">
        <f>SUM(T34:T47)</f>
        <v>1</v>
      </c>
      <c r="U48" s="51">
        <f>SUM(U34:U47)</f>
        <v>0</v>
      </c>
    </row>
    <row r="49" spans="1:2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x14ac:dyDescent="0.25">
      <c r="A50" s="1"/>
      <c r="B50" s="201" t="s">
        <v>64</v>
      </c>
      <c r="C50" s="201"/>
      <c r="D50" s="201"/>
      <c r="E50" s="201"/>
      <c r="F50" s="201"/>
      <c r="G50" s="201"/>
      <c r="H50" s="201"/>
      <c r="I50" s="201"/>
      <c r="J50" s="201"/>
      <c r="K50" s="201"/>
      <c r="L50" s="201"/>
      <c r="M50" s="201"/>
      <c r="N50" s="201"/>
      <c r="O50" s="201"/>
      <c r="P50" s="201"/>
      <c r="Q50" s="201"/>
      <c r="R50" s="201"/>
      <c r="S50" s="201"/>
      <c r="T50" s="201"/>
      <c r="U50" s="201"/>
    </row>
    <row r="51" spans="1:21" x14ac:dyDescent="0.25">
      <c r="A51" s="1"/>
      <c r="B51" s="202" t="s">
        <v>65</v>
      </c>
      <c r="C51" s="202"/>
      <c r="D51" s="202"/>
      <c r="E51" s="202"/>
      <c r="F51" s="202"/>
      <c r="G51" s="202"/>
      <c r="H51" s="202"/>
      <c r="I51" s="202"/>
      <c r="J51" s="202"/>
      <c r="K51" s="202"/>
      <c r="L51" s="202"/>
      <c r="M51" s="202"/>
      <c r="N51" s="202"/>
      <c r="O51" s="202"/>
      <c r="P51" s="202"/>
      <c r="Q51" s="202"/>
      <c r="R51" s="202"/>
      <c r="S51" s="202"/>
      <c r="T51" s="202"/>
      <c r="U51" s="202"/>
    </row>
    <row r="52" spans="1:21" ht="45" x14ac:dyDescent="0.25">
      <c r="A52" s="1"/>
      <c r="B52" s="55" t="s">
        <v>66</v>
      </c>
      <c r="C52" s="55" t="s">
        <v>67</v>
      </c>
      <c r="D52" s="55" t="s">
        <v>68</v>
      </c>
      <c r="E52" s="55" t="s">
        <v>69</v>
      </c>
      <c r="F52" s="56" t="s">
        <v>70</v>
      </c>
      <c r="G52" s="56" t="s">
        <v>71</v>
      </c>
      <c r="H52" s="55" t="s">
        <v>72</v>
      </c>
      <c r="I52" s="55" t="s">
        <v>73</v>
      </c>
      <c r="J52" s="55" t="s">
        <v>74</v>
      </c>
      <c r="K52" s="55" t="s">
        <v>75</v>
      </c>
      <c r="L52" s="56" t="s">
        <v>76</v>
      </c>
      <c r="M52" s="56" t="s">
        <v>77</v>
      </c>
      <c r="N52" s="55" t="s">
        <v>78</v>
      </c>
      <c r="O52" s="56" t="s">
        <v>79</v>
      </c>
      <c r="P52" s="55" t="s">
        <v>80</v>
      </c>
      <c r="Q52" s="55" t="s">
        <v>81</v>
      </c>
      <c r="R52" s="56" t="s">
        <v>82</v>
      </c>
      <c r="S52" s="55" t="s">
        <v>83</v>
      </c>
      <c r="T52" s="55" t="s">
        <v>84</v>
      </c>
      <c r="U52" s="55" t="s">
        <v>85</v>
      </c>
    </row>
    <row r="53" spans="1:21" x14ac:dyDescent="0.25">
      <c r="A53" s="1" t="s">
        <v>24</v>
      </c>
      <c r="B53" s="51">
        <f t="shared" ref="B53:L53" si="1">SUM(B22+B32+B48)</f>
        <v>15</v>
      </c>
      <c r="C53" s="51">
        <f t="shared" si="1"/>
        <v>25</v>
      </c>
      <c r="D53" s="51">
        <f t="shared" si="1"/>
        <v>6</v>
      </c>
      <c r="E53" s="51">
        <f t="shared" si="1"/>
        <v>4</v>
      </c>
      <c r="F53" s="51">
        <f t="shared" si="1"/>
        <v>13</v>
      </c>
      <c r="G53" s="51">
        <f t="shared" si="1"/>
        <v>1</v>
      </c>
      <c r="H53" s="51">
        <f t="shared" si="1"/>
        <v>6</v>
      </c>
      <c r="I53" s="51">
        <f t="shared" si="1"/>
        <v>1</v>
      </c>
      <c r="J53" s="51">
        <f t="shared" si="1"/>
        <v>1</v>
      </c>
      <c r="K53" s="51">
        <f t="shared" si="1"/>
        <v>3</v>
      </c>
      <c r="L53" s="51">
        <f t="shared" si="1"/>
        <v>4</v>
      </c>
      <c r="M53" s="51">
        <f>SUM(M22+M32+M49)</f>
        <v>1</v>
      </c>
      <c r="N53" s="51">
        <f t="shared" ref="N53:U53" si="2">SUM(N22+N32+N48)</f>
        <v>1</v>
      </c>
      <c r="O53" s="51">
        <f t="shared" si="2"/>
        <v>1</v>
      </c>
      <c r="P53" s="51">
        <f t="shared" si="2"/>
        <v>1</v>
      </c>
      <c r="Q53" s="51">
        <f t="shared" si="2"/>
        <v>4</v>
      </c>
      <c r="R53" s="51">
        <f t="shared" si="2"/>
        <v>1</v>
      </c>
      <c r="S53" s="51">
        <f t="shared" si="2"/>
        <v>5</v>
      </c>
      <c r="T53" s="51">
        <f t="shared" si="2"/>
        <v>2</v>
      </c>
      <c r="U53" s="51">
        <f t="shared" si="2"/>
        <v>2</v>
      </c>
    </row>
  </sheetData>
  <mergeCells count="4">
    <mergeCell ref="B2:U2"/>
    <mergeCell ref="B3:U3"/>
    <mergeCell ref="B50:U50"/>
    <mergeCell ref="B51:U5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63D93-6B38-4E98-A224-6BB149DE5AAB}">
  <sheetPr>
    <tabColor rgb="FF00B0F0"/>
  </sheetPr>
  <dimension ref="A2:K54"/>
  <sheetViews>
    <sheetView zoomScale="60" zoomScaleNormal="60" workbookViewId="0">
      <selection activeCell="K58" sqref="K58"/>
    </sheetView>
  </sheetViews>
  <sheetFormatPr defaultRowHeight="15" x14ac:dyDescent="0.25"/>
  <sheetData>
    <row r="2" spans="1:11" x14ac:dyDescent="0.25">
      <c r="A2" s="1"/>
      <c r="B2" s="214" t="s">
        <v>86</v>
      </c>
      <c r="C2" s="214"/>
      <c r="D2" s="214"/>
      <c r="E2" s="214"/>
      <c r="F2" s="214"/>
      <c r="G2" s="214"/>
      <c r="H2" s="214"/>
      <c r="I2" s="214"/>
      <c r="J2" s="214"/>
      <c r="K2" s="214"/>
    </row>
    <row r="3" spans="1:11" x14ac:dyDescent="0.25">
      <c r="A3" s="1"/>
      <c r="B3" s="214" t="s">
        <v>87</v>
      </c>
      <c r="C3" s="214"/>
      <c r="D3" s="214"/>
      <c r="E3" s="214"/>
      <c r="F3" s="214"/>
      <c r="G3" s="215" t="s">
        <v>88</v>
      </c>
      <c r="H3" s="215"/>
      <c r="I3" s="215"/>
      <c r="J3" s="215"/>
      <c r="K3" s="215"/>
    </row>
    <row r="4" spans="1:11" x14ac:dyDescent="0.25">
      <c r="A4" s="3"/>
      <c r="B4" s="63" t="s">
        <v>47</v>
      </c>
      <c r="C4" s="63" t="s">
        <v>48</v>
      </c>
      <c r="D4" s="63" t="s">
        <v>49</v>
      </c>
      <c r="E4" s="63" t="s">
        <v>50</v>
      </c>
      <c r="F4" s="63" t="s">
        <v>51</v>
      </c>
      <c r="G4" s="64" t="s">
        <v>47</v>
      </c>
      <c r="H4" s="63" t="s">
        <v>48</v>
      </c>
      <c r="I4" s="63" t="s">
        <v>49</v>
      </c>
      <c r="J4" s="63" t="s">
        <v>50</v>
      </c>
      <c r="K4" s="63" t="s">
        <v>51</v>
      </c>
    </row>
    <row r="5" spans="1:11" x14ac:dyDescent="0.25">
      <c r="A5" s="65">
        <v>1</v>
      </c>
      <c r="B5" s="66"/>
      <c r="C5" s="66"/>
      <c r="D5" s="66"/>
      <c r="E5" s="66"/>
      <c r="F5" s="66">
        <v>1</v>
      </c>
      <c r="G5" s="67"/>
      <c r="H5" s="66"/>
      <c r="I5" s="66"/>
      <c r="J5" s="66"/>
      <c r="K5" s="66">
        <v>1</v>
      </c>
    </row>
    <row r="6" spans="1:11" x14ac:dyDescent="0.25">
      <c r="A6" s="68">
        <v>2</v>
      </c>
      <c r="B6" s="22"/>
      <c r="C6" s="22"/>
      <c r="D6" s="22"/>
      <c r="E6" s="22"/>
      <c r="F6" s="22">
        <v>1</v>
      </c>
      <c r="G6" s="54"/>
      <c r="H6" s="22"/>
      <c r="I6" s="22"/>
      <c r="J6" s="22"/>
      <c r="K6" s="22">
        <v>1</v>
      </c>
    </row>
    <row r="7" spans="1:11" x14ac:dyDescent="0.25">
      <c r="A7" s="68">
        <v>3</v>
      </c>
      <c r="B7" s="66"/>
      <c r="C7" s="66"/>
      <c r="D7" s="66"/>
      <c r="E7" s="66">
        <v>1</v>
      </c>
      <c r="F7" s="66"/>
      <c r="G7" s="67"/>
      <c r="H7" s="66"/>
      <c r="I7" s="66"/>
      <c r="J7" s="66"/>
      <c r="K7" s="66">
        <v>1</v>
      </c>
    </row>
    <row r="8" spans="1:11" x14ac:dyDescent="0.25">
      <c r="A8" s="68">
        <v>4</v>
      </c>
      <c r="B8" s="22"/>
      <c r="C8" s="22"/>
      <c r="D8" s="22"/>
      <c r="E8" s="22"/>
      <c r="F8" s="22">
        <v>1</v>
      </c>
      <c r="G8" s="54"/>
      <c r="H8" s="22"/>
      <c r="I8" s="22"/>
      <c r="J8" s="22"/>
      <c r="K8" s="22">
        <v>1</v>
      </c>
    </row>
    <row r="9" spans="1:11" x14ac:dyDescent="0.25">
      <c r="A9" s="68">
        <v>5</v>
      </c>
      <c r="B9" s="66"/>
      <c r="C9" s="66"/>
      <c r="D9" s="66"/>
      <c r="E9" s="66">
        <v>1</v>
      </c>
      <c r="F9" s="66"/>
      <c r="G9" s="67"/>
      <c r="H9" s="66"/>
      <c r="I9" s="66"/>
      <c r="J9" s="66"/>
      <c r="K9" s="66">
        <v>1</v>
      </c>
    </row>
    <row r="10" spans="1:11" x14ac:dyDescent="0.25">
      <c r="A10" s="68">
        <v>6</v>
      </c>
      <c r="B10" s="22"/>
      <c r="C10" s="22"/>
      <c r="D10" s="22"/>
      <c r="E10" s="22">
        <v>1</v>
      </c>
      <c r="F10" s="22"/>
      <c r="G10" s="54"/>
      <c r="H10" s="22"/>
      <c r="I10" s="22"/>
      <c r="J10" s="22"/>
      <c r="K10" s="22">
        <v>1</v>
      </c>
    </row>
    <row r="11" spans="1:11" x14ac:dyDescent="0.25">
      <c r="A11" s="68">
        <v>7</v>
      </c>
      <c r="B11" s="66"/>
      <c r="C11" s="66"/>
      <c r="D11" s="66"/>
      <c r="E11" s="66">
        <v>1</v>
      </c>
      <c r="F11" s="66"/>
      <c r="G11" s="67"/>
      <c r="H11" s="66"/>
      <c r="I11" s="66"/>
      <c r="J11" s="66">
        <v>1</v>
      </c>
      <c r="K11" s="66"/>
    </row>
    <row r="12" spans="1:11" x14ac:dyDescent="0.25">
      <c r="A12" s="68">
        <v>8</v>
      </c>
      <c r="B12" s="22"/>
      <c r="C12" s="22"/>
      <c r="D12" s="22"/>
      <c r="E12" s="22">
        <v>1</v>
      </c>
      <c r="F12" s="22"/>
      <c r="G12" s="54"/>
      <c r="H12" s="22"/>
      <c r="I12" s="22"/>
      <c r="J12" s="22">
        <v>1</v>
      </c>
      <c r="K12" s="22"/>
    </row>
    <row r="13" spans="1:11" x14ac:dyDescent="0.25">
      <c r="A13" s="68">
        <v>9</v>
      </c>
      <c r="B13" s="66"/>
      <c r="C13" s="66"/>
      <c r="D13" s="66"/>
      <c r="E13" s="66">
        <v>1</v>
      </c>
      <c r="F13" s="66"/>
      <c r="G13" s="67"/>
      <c r="H13" s="66"/>
      <c r="I13" s="66"/>
      <c r="J13" s="66"/>
      <c r="K13" s="66">
        <v>1</v>
      </c>
    </row>
    <row r="14" spans="1:11" x14ac:dyDescent="0.25">
      <c r="A14" s="68">
        <v>10</v>
      </c>
      <c r="B14" s="22"/>
      <c r="C14" s="22"/>
      <c r="D14" s="22"/>
      <c r="E14" s="22">
        <v>1</v>
      </c>
      <c r="F14" s="22"/>
      <c r="G14" s="54"/>
      <c r="H14" s="22"/>
      <c r="I14" s="22"/>
      <c r="J14" s="22"/>
      <c r="K14" s="22">
        <v>1</v>
      </c>
    </row>
    <row r="15" spans="1:11" x14ac:dyDescent="0.25">
      <c r="A15" s="68">
        <v>11</v>
      </c>
      <c r="B15" s="66"/>
      <c r="C15" s="66"/>
      <c r="D15" s="66"/>
      <c r="E15" s="66">
        <v>1</v>
      </c>
      <c r="F15" s="66"/>
      <c r="G15" s="67"/>
      <c r="H15" s="66"/>
      <c r="I15" s="66"/>
      <c r="J15" s="66"/>
      <c r="K15" s="66">
        <v>1</v>
      </c>
    </row>
    <row r="16" spans="1:11" x14ac:dyDescent="0.25">
      <c r="A16" s="68">
        <v>12</v>
      </c>
      <c r="B16" s="22"/>
      <c r="C16" s="22"/>
      <c r="D16" s="22"/>
      <c r="E16" s="22">
        <v>1</v>
      </c>
      <c r="F16" s="22"/>
      <c r="G16" s="54"/>
      <c r="H16" s="22"/>
      <c r="I16" s="22"/>
      <c r="J16" s="22">
        <v>1</v>
      </c>
      <c r="K16" s="22"/>
    </row>
    <row r="17" spans="1:11" x14ac:dyDescent="0.25">
      <c r="A17" s="68">
        <v>13</v>
      </c>
      <c r="B17" s="66"/>
      <c r="C17" s="66"/>
      <c r="D17" s="66"/>
      <c r="E17" s="66">
        <v>1</v>
      </c>
      <c r="F17" s="66"/>
      <c r="G17" s="67"/>
      <c r="H17" s="66"/>
      <c r="I17" s="66"/>
      <c r="J17" s="66"/>
      <c r="K17" s="66">
        <v>1</v>
      </c>
    </row>
    <row r="18" spans="1:11" x14ac:dyDescent="0.25">
      <c r="A18" s="68">
        <v>14</v>
      </c>
      <c r="B18" s="22"/>
      <c r="C18" s="22"/>
      <c r="D18" s="22"/>
      <c r="E18" s="22"/>
      <c r="F18" s="22">
        <v>1</v>
      </c>
      <c r="G18" s="54"/>
      <c r="H18" s="22"/>
      <c r="I18" s="22"/>
      <c r="J18" s="22"/>
      <c r="K18" s="22">
        <v>1</v>
      </c>
    </row>
    <row r="19" spans="1:11" x14ac:dyDescent="0.25">
      <c r="A19" s="68">
        <v>15</v>
      </c>
      <c r="B19" s="66"/>
      <c r="C19" s="66"/>
      <c r="D19" s="66"/>
      <c r="E19" s="66"/>
      <c r="F19" s="66">
        <v>1</v>
      </c>
      <c r="G19" s="67"/>
      <c r="H19" s="66"/>
      <c r="I19" s="66"/>
      <c r="J19" s="66"/>
      <c r="K19" s="66">
        <v>1</v>
      </c>
    </row>
    <row r="20" spans="1:11" x14ac:dyDescent="0.25">
      <c r="A20" s="68">
        <v>16</v>
      </c>
      <c r="B20" s="22"/>
      <c r="C20" s="22"/>
      <c r="D20" s="22"/>
      <c r="E20" s="22">
        <v>1</v>
      </c>
      <c r="F20" s="22"/>
      <c r="G20" s="54"/>
      <c r="H20" s="22"/>
      <c r="I20" s="22"/>
      <c r="J20" s="22">
        <v>1</v>
      </c>
      <c r="K20" s="22"/>
    </row>
    <row r="21" spans="1:11" x14ac:dyDescent="0.25">
      <c r="A21" s="69">
        <v>17</v>
      </c>
      <c r="B21" s="70"/>
      <c r="C21" s="70"/>
      <c r="D21" s="70"/>
      <c r="E21" s="70"/>
      <c r="F21" s="70">
        <v>1</v>
      </c>
      <c r="G21" s="71"/>
      <c r="H21" s="70"/>
      <c r="I21" s="70"/>
      <c r="J21" s="70"/>
      <c r="K21" s="70">
        <v>1</v>
      </c>
    </row>
    <row r="22" spans="1:11" x14ac:dyDescent="0.25">
      <c r="A22" s="1" t="s">
        <v>24</v>
      </c>
      <c r="B22" s="51"/>
      <c r="C22" s="51"/>
      <c r="D22" s="51"/>
      <c r="E22" s="51">
        <f>SUM(E5:E21)</f>
        <v>11</v>
      </c>
      <c r="F22" s="51">
        <f>SUM(F5:F21)</f>
        <v>6</v>
      </c>
      <c r="G22" s="216"/>
      <c r="H22" s="51"/>
      <c r="I22" s="51"/>
      <c r="J22" s="51">
        <f>SUM(J5:J21)</f>
        <v>4</v>
      </c>
      <c r="K22" s="51">
        <f>SUM(K5:K21)</f>
        <v>13</v>
      </c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72">
        <v>1</v>
      </c>
      <c r="B24" s="66"/>
      <c r="C24" s="66"/>
      <c r="D24" s="66"/>
      <c r="E24" s="66">
        <v>1</v>
      </c>
      <c r="F24" s="66"/>
      <c r="G24" s="66"/>
      <c r="H24" s="66"/>
      <c r="I24" s="66"/>
      <c r="J24" s="66">
        <v>1</v>
      </c>
      <c r="K24" s="66"/>
    </row>
    <row r="25" spans="1:11" x14ac:dyDescent="0.25">
      <c r="A25" s="73">
        <v>2</v>
      </c>
      <c r="B25" s="22"/>
      <c r="C25" s="22"/>
      <c r="D25" s="22"/>
      <c r="E25" s="22">
        <v>1</v>
      </c>
      <c r="F25" s="22"/>
      <c r="G25" s="22"/>
      <c r="H25" s="22"/>
      <c r="I25" s="22"/>
      <c r="J25" s="22"/>
      <c r="K25" s="22">
        <v>1</v>
      </c>
    </row>
    <row r="26" spans="1:11" x14ac:dyDescent="0.25">
      <c r="A26" s="73">
        <v>3</v>
      </c>
      <c r="B26" s="66"/>
      <c r="C26" s="66"/>
      <c r="D26" s="66"/>
      <c r="E26" s="66"/>
      <c r="F26" s="66">
        <v>1</v>
      </c>
      <c r="G26" s="66"/>
      <c r="H26" s="66"/>
      <c r="I26" s="66"/>
      <c r="J26" s="66"/>
      <c r="K26" s="66">
        <v>1</v>
      </c>
    </row>
    <row r="27" spans="1:11" x14ac:dyDescent="0.25">
      <c r="A27" s="73">
        <v>4</v>
      </c>
      <c r="B27" s="22"/>
      <c r="C27" s="22"/>
      <c r="D27" s="22"/>
      <c r="E27" s="22">
        <v>1</v>
      </c>
      <c r="F27" s="22"/>
      <c r="G27" s="22"/>
      <c r="H27" s="22"/>
      <c r="I27" s="22"/>
      <c r="J27" s="22">
        <v>1</v>
      </c>
      <c r="K27" s="22"/>
    </row>
    <row r="28" spans="1:11" x14ac:dyDescent="0.25">
      <c r="A28" s="73">
        <v>5</v>
      </c>
      <c r="B28" s="66"/>
      <c r="C28" s="66"/>
      <c r="D28" s="66"/>
      <c r="E28" s="66">
        <v>1</v>
      </c>
      <c r="F28" s="66"/>
      <c r="G28" s="66"/>
      <c r="H28" s="66"/>
      <c r="I28" s="66"/>
      <c r="J28" s="66"/>
      <c r="K28" s="66">
        <v>1</v>
      </c>
    </row>
    <row r="29" spans="1:11" x14ac:dyDescent="0.25">
      <c r="A29" s="73">
        <v>6</v>
      </c>
      <c r="B29" s="22"/>
      <c r="C29" s="22"/>
      <c r="D29" s="22"/>
      <c r="E29" s="22">
        <v>1</v>
      </c>
      <c r="F29" s="22"/>
      <c r="G29" s="22"/>
      <c r="H29" s="22"/>
      <c r="I29" s="22"/>
      <c r="J29" s="22">
        <v>1</v>
      </c>
      <c r="K29" s="22"/>
    </row>
    <row r="30" spans="1:11" x14ac:dyDescent="0.25">
      <c r="A30" s="73">
        <v>7</v>
      </c>
      <c r="B30" s="66"/>
      <c r="C30" s="66"/>
      <c r="D30" s="66"/>
      <c r="E30" s="66">
        <v>1</v>
      </c>
      <c r="F30" s="66"/>
      <c r="G30" s="66"/>
      <c r="H30" s="66"/>
      <c r="I30" s="66"/>
      <c r="J30" s="66"/>
      <c r="K30" s="66">
        <v>1</v>
      </c>
    </row>
    <row r="31" spans="1:11" x14ac:dyDescent="0.25">
      <c r="A31" s="74">
        <v>8</v>
      </c>
      <c r="B31" s="44"/>
      <c r="C31" s="44"/>
      <c r="D31" s="44"/>
      <c r="E31" s="44"/>
      <c r="F31" s="44">
        <v>1</v>
      </c>
      <c r="G31" s="44"/>
      <c r="H31" s="44"/>
      <c r="I31" s="44"/>
      <c r="J31" s="44"/>
      <c r="K31" s="44">
        <v>1</v>
      </c>
    </row>
    <row r="32" spans="1:11" x14ac:dyDescent="0.25">
      <c r="A32" s="1" t="s">
        <v>24</v>
      </c>
      <c r="B32" s="51"/>
      <c r="C32" s="51"/>
      <c r="D32" s="51"/>
      <c r="E32" s="51">
        <f>SUM(E24:E31)</f>
        <v>6</v>
      </c>
      <c r="F32" s="51">
        <f>SUM(F24:F31)</f>
        <v>2</v>
      </c>
      <c r="G32" s="216"/>
      <c r="H32" s="51"/>
      <c r="I32" s="51"/>
      <c r="J32" s="51">
        <f>SUM(J24:J31)</f>
        <v>3</v>
      </c>
      <c r="K32" s="51">
        <f>SUM(K24:K31)</f>
        <v>5</v>
      </c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72">
        <v>1</v>
      </c>
      <c r="B34" s="66"/>
      <c r="C34" s="66"/>
      <c r="D34" s="66"/>
      <c r="E34" s="66"/>
      <c r="F34" s="66">
        <v>1</v>
      </c>
      <c r="G34" s="66"/>
      <c r="H34" s="66"/>
      <c r="I34" s="66"/>
      <c r="J34" s="66"/>
      <c r="K34" s="66">
        <v>1</v>
      </c>
    </row>
    <row r="35" spans="1:11" x14ac:dyDescent="0.25">
      <c r="A35" s="68">
        <v>2</v>
      </c>
      <c r="B35" s="22"/>
      <c r="C35" s="22"/>
      <c r="D35" s="22"/>
      <c r="E35" s="22">
        <v>1</v>
      </c>
      <c r="F35" s="22"/>
      <c r="G35" s="54"/>
      <c r="H35" s="22"/>
      <c r="I35" s="22">
        <v>0</v>
      </c>
      <c r="J35" s="22"/>
      <c r="K35" s="22"/>
    </row>
    <row r="36" spans="1:11" x14ac:dyDescent="0.25">
      <c r="A36" s="68">
        <v>3</v>
      </c>
      <c r="B36" s="66"/>
      <c r="C36" s="66"/>
      <c r="D36" s="66"/>
      <c r="E36" s="66"/>
      <c r="F36" s="66">
        <v>1</v>
      </c>
      <c r="G36" s="67"/>
      <c r="H36" s="66"/>
      <c r="I36" s="66"/>
      <c r="J36" s="66"/>
      <c r="K36" s="66">
        <v>1</v>
      </c>
    </row>
    <row r="37" spans="1:11" x14ac:dyDescent="0.25">
      <c r="A37" s="68">
        <v>4</v>
      </c>
      <c r="B37" s="22"/>
      <c r="C37" s="22"/>
      <c r="D37" s="22"/>
      <c r="E37" s="22"/>
      <c r="F37" s="22">
        <v>1</v>
      </c>
      <c r="G37" s="54"/>
      <c r="H37" s="22"/>
      <c r="I37" s="22"/>
      <c r="J37" s="22"/>
      <c r="K37" s="22">
        <v>1</v>
      </c>
    </row>
    <row r="38" spans="1:11" x14ac:dyDescent="0.25">
      <c r="A38" s="68">
        <v>5</v>
      </c>
      <c r="B38" s="66"/>
      <c r="C38" s="66"/>
      <c r="D38" s="66"/>
      <c r="E38" s="66"/>
      <c r="F38" s="66">
        <v>1</v>
      </c>
      <c r="G38" s="67"/>
      <c r="H38" s="66"/>
      <c r="I38" s="66"/>
      <c r="J38" s="66"/>
      <c r="K38" s="66">
        <v>1</v>
      </c>
    </row>
    <row r="39" spans="1:11" x14ac:dyDescent="0.25">
      <c r="A39" s="68">
        <v>6</v>
      </c>
      <c r="B39" s="22"/>
      <c r="C39" s="22"/>
      <c r="D39" s="22"/>
      <c r="E39" s="22">
        <v>1</v>
      </c>
      <c r="F39" s="22"/>
      <c r="G39" s="54"/>
      <c r="H39" s="22"/>
      <c r="I39" s="22"/>
      <c r="J39" s="22">
        <v>1</v>
      </c>
      <c r="K39" s="22"/>
    </row>
    <row r="40" spans="1:11" x14ac:dyDescent="0.25">
      <c r="A40" s="68">
        <v>7</v>
      </c>
      <c r="B40" s="66"/>
      <c r="C40" s="66"/>
      <c r="D40" s="66"/>
      <c r="E40" s="66"/>
      <c r="F40" s="66">
        <v>1</v>
      </c>
      <c r="G40" s="67"/>
      <c r="H40" s="66"/>
      <c r="I40" s="66"/>
      <c r="J40" s="66"/>
      <c r="K40" s="66">
        <v>1</v>
      </c>
    </row>
    <row r="41" spans="1:11" x14ac:dyDescent="0.25">
      <c r="A41" s="68">
        <v>8</v>
      </c>
      <c r="B41" s="22"/>
      <c r="C41" s="22"/>
      <c r="D41" s="22"/>
      <c r="E41" s="22"/>
      <c r="F41" s="22">
        <v>1</v>
      </c>
      <c r="G41" s="54"/>
      <c r="H41" s="22"/>
      <c r="I41" s="22"/>
      <c r="J41" s="22"/>
      <c r="K41" s="22">
        <v>1</v>
      </c>
    </row>
    <row r="42" spans="1:11" x14ac:dyDescent="0.25">
      <c r="A42" s="68">
        <v>9</v>
      </c>
      <c r="B42" s="66"/>
      <c r="C42" s="66"/>
      <c r="D42" s="66"/>
      <c r="E42" s="66"/>
      <c r="F42" s="66">
        <v>1</v>
      </c>
      <c r="G42" s="67"/>
      <c r="H42" s="66"/>
      <c r="I42" s="66"/>
      <c r="J42" s="66"/>
      <c r="K42" s="66">
        <v>1</v>
      </c>
    </row>
    <row r="43" spans="1:11" x14ac:dyDescent="0.25">
      <c r="A43" s="68">
        <v>10</v>
      </c>
      <c r="B43" s="22"/>
      <c r="C43" s="22"/>
      <c r="D43" s="22"/>
      <c r="E43" s="22">
        <v>1</v>
      </c>
      <c r="F43" s="22"/>
      <c r="G43" s="54"/>
      <c r="H43" s="22"/>
      <c r="I43" s="22"/>
      <c r="J43" s="22">
        <v>1</v>
      </c>
      <c r="K43" s="22"/>
    </row>
    <row r="44" spans="1:11" x14ac:dyDescent="0.25">
      <c r="A44" s="68">
        <v>11</v>
      </c>
      <c r="B44" s="66"/>
      <c r="C44" s="66"/>
      <c r="D44" s="66"/>
      <c r="E44" s="66"/>
      <c r="F44" s="66">
        <v>1</v>
      </c>
      <c r="G44" s="67"/>
      <c r="H44" s="66"/>
      <c r="I44" s="66"/>
      <c r="J44" s="66"/>
      <c r="K44" s="66">
        <v>1</v>
      </c>
    </row>
    <row r="45" spans="1:11" x14ac:dyDescent="0.25">
      <c r="A45" s="68">
        <v>12</v>
      </c>
      <c r="B45" s="22"/>
      <c r="C45" s="22"/>
      <c r="D45" s="22"/>
      <c r="E45" s="22">
        <v>1</v>
      </c>
      <c r="F45" s="22"/>
      <c r="G45" s="54"/>
      <c r="H45" s="22"/>
      <c r="I45" s="22"/>
      <c r="J45" s="22">
        <v>1</v>
      </c>
      <c r="K45" s="22"/>
    </row>
    <row r="46" spans="1:11" x14ac:dyDescent="0.25">
      <c r="A46" s="68">
        <v>13</v>
      </c>
      <c r="B46" s="66"/>
      <c r="C46" s="66"/>
      <c r="D46" s="66"/>
      <c r="E46" s="66"/>
      <c r="F46" s="66">
        <v>1</v>
      </c>
      <c r="G46" s="67"/>
      <c r="H46" s="66"/>
      <c r="I46" s="66"/>
      <c r="J46" s="66"/>
      <c r="K46" s="66">
        <v>1</v>
      </c>
    </row>
    <row r="47" spans="1:11" x14ac:dyDescent="0.25">
      <c r="A47" s="68">
        <v>14</v>
      </c>
      <c r="B47" s="22"/>
      <c r="C47" s="22"/>
      <c r="D47" s="22"/>
      <c r="E47" s="22"/>
      <c r="F47" s="22">
        <v>1</v>
      </c>
      <c r="G47" s="54"/>
      <c r="H47" s="22"/>
      <c r="I47" s="22"/>
      <c r="J47" s="22"/>
      <c r="K47" s="22">
        <v>1</v>
      </c>
    </row>
    <row r="48" spans="1:11" x14ac:dyDescent="0.25">
      <c r="A48" s="1" t="s">
        <v>24</v>
      </c>
      <c r="B48" s="51"/>
      <c r="C48" s="51"/>
      <c r="D48" s="51"/>
      <c r="E48" s="51">
        <f>SUM(E34:E47)</f>
        <v>4</v>
      </c>
      <c r="F48" s="51">
        <f>SUM(F34:F47)</f>
        <v>10</v>
      </c>
      <c r="G48" s="216"/>
      <c r="H48" s="51"/>
      <c r="I48" s="51">
        <f>SUM(I34:I47)</f>
        <v>0</v>
      </c>
      <c r="J48" s="51">
        <f>SUM(J34:J47)</f>
        <v>3</v>
      </c>
      <c r="K48" s="51">
        <f>SUM(K34:K47)</f>
        <v>10</v>
      </c>
    </row>
    <row r="49" spans="1:11" ht="15.75" thickBo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5.75" thickBot="1" x14ac:dyDescent="0.3">
      <c r="A50" s="1"/>
      <c r="B50" s="223" t="s">
        <v>86</v>
      </c>
      <c r="C50" s="224"/>
      <c r="D50" s="224"/>
      <c r="E50" s="224"/>
      <c r="F50" s="224"/>
      <c r="G50" s="224"/>
      <c r="H50" s="224"/>
      <c r="I50" s="224"/>
      <c r="J50" s="224"/>
      <c r="K50" s="225"/>
    </row>
    <row r="51" spans="1:11" ht="15.75" thickBot="1" x14ac:dyDescent="0.3">
      <c r="A51" s="1"/>
      <c r="B51" s="226" t="s">
        <v>87</v>
      </c>
      <c r="C51" s="227"/>
      <c r="D51" s="227"/>
      <c r="E51" s="227"/>
      <c r="F51" s="228"/>
      <c r="G51" s="226" t="s">
        <v>88</v>
      </c>
      <c r="H51" s="229"/>
      <c r="I51" s="229"/>
      <c r="J51" s="229"/>
      <c r="K51" s="230"/>
    </row>
    <row r="52" spans="1:11" x14ac:dyDescent="0.25">
      <c r="A52" s="1"/>
      <c r="B52" s="160" t="s">
        <v>47</v>
      </c>
      <c r="C52" s="161" t="s">
        <v>48</v>
      </c>
      <c r="D52" s="161" t="s">
        <v>49</v>
      </c>
      <c r="E52" s="161" t="s">
        <v>50</v>
      </c>
      <c r="F52" s="162" t="s">
        <v>51</v>
      </c>
      <c r="G52" s="160" t="s">
        <v>47</v>
      </c>
      <c r="H52" s="161" t="s">
        <v>48</v>
      </c>
      <c r="I52" s="161" t="s">
        <v>49</v>
      </c>
      <c r="J52" s="161" t="s">
        <v>50</v>
      </c>
      <c r="K52" s="162" t="s">
        <v>51</v>
      </c>
    </row>
    <row r="53" spans="1:11" x14ac:dyDescent="0.25">
      <c r="A53" s="1" t="s">
        <v>24</v>
      </c>
      <c r="B53" s="217">
        <f t="shared" ref="B53:K53" si="0">SUM(B22+B32+B48)</f>
        <v>0</v>
      </c>
      <c r="C53" s="218">
        <f t="shared" si="0"/>
        <v>0</v>
      </c>
      <c r="D53" s="218">
        <f t="shared" si="0"/>
        <v>0</v>
      </c>
      <c r="E53" s="218">
        <f t="shared" si="0"/>
        <v>21</v>
      </c>
      <c r="F53" s="219">
        <f t="shared" si="0"/>
        <v>18</v>
      </c>
      <c r="G53" s="217">
        <f t="shared" si="0"/>
        <v>0</v>
      </c>
      <c r="H53" s="218">
        <f t="shared" si="0"/>
        <v>0</v>
      </c>
      <c r="I53" s="218">
        <f t="shared" si="0"/>
        <v>0</v>
      </c>
      <c r="J53" s="218">
        <f t="shared" si="0"/>
        <v>10</v>
      </c>
      <c r="K53" s="219">
        <f t="shared" si="0"/>
        <v>28</v>
      </c>
    </row>
    <row r="54" spans="1:11" ht="15.75" thickBot="1" x14ac:dyDescent="0.3">
      <c r="B54" s="220">
        <f>0/39</f>
        <v>0</v>
      </c>
      <c r="C54" s="221">
        <f>0/39</f>
        <v>0</v>
      </c>
      <c r="D54" s="221">
        <f>0/39</f>
        <v>0</v>
      </c>
      <c r="E54" s="221">
        <f>21/39</f>
        <v>0.53846153846153844</v>
      </c>
      <c r="F54" s="222">
        <f>18/39</f>
        <v>0.46153846153846156</v>
      </c>
      <c r="G54" s="220">
        <f>0/39</f>
        <v>0</v>
      </c>
      <c r="H54" s="221">
        <f>0/39</f>
        <v>0</v>
      </c>
      <c r="I54" s="221">
        <f>0/39</f>
        <v>0</v>
      </c>
      <c r="J54" s="221">
        <f>10/39</f>
        <v>0.25641025641025639</v>
      </c>
      <c r="K54" s="222">
        <f>28/39</f>
        <v>0.71794871794871795</v>
      </c>
    </row>
  </sheetData>
  <mergeCells count="6">
    <mergeCell ref="B2:K2"/>
    <mergeCell ref="B3:F3"/>
    <mergeCell ref="G3:K3"/>
    <mergeCell ref="B50:K50"/>
    <mergeCell ref="B51:F51"/>
    <mergeCell ref="G51:K5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75A66-85E1-4C76-BDD0-BADAE8701F74}">
  <sheetPr>
    <tabColor rgb="FFFFC000"/>
  </sheetPr>
  <dimension ref="A2:H52"/>
  <sheetViews>
    <sheetView zoomScale="60" zoomScaleNormal="60" workbookViewId="0">
      <selection activeCell="C52" sqref="C52:G52"/>
    </sheetView>
  </sheetViews>
  <sheetFormatPr defaultRowHeight="15" x14ac:dyDescent="0.25"/>
  <sheetData>
    <row r="2" spans="1:8" x14ac:dyDescent="0.25">
      <c r="A2" s="1"/>
      <c r="B2" s="1"/>
      <c r="C2" s="203" t="s">
        <v>52</v>
      </c>
      <c r="D2" s="203"/>
      <c r="E2" s="203"/>
      <c r="F2" s="203"/>
      <c r="G2" s="1"/>
      <c r="H2" s="1"/>
    </row>
    <row r="3" spans="1:8" ht="60" x14ac:dyDescent="0.25">
      <c r="A3" s="1"/>
      <c r="B3" s="1"/>
      <c r="C3" s="75" t="s">
        <v>89</v>
      </c>
      <c r="D3" s="76" t="s">
        <v>90</v>
      </c>
      <c r="E3" s="76" t="s">
        <v>91</v>
      </c>
      <c r="F3" s="77" t="s">
        <v>23</v>
      </c>
      <c r="G3" s="78" t="s">
        <v>92</v>
      </c>
      <c r="H3" s="1"/>
    </row>
    <row r="4" spans="1:8" x14ac:dyDescent="0.25">
      <c r="A4" s="1"/>
      <c r="B4" s="79">
        <v>1</v>
      </c>
      <c r="C4" s="80">
        <v>1</v>
      </c>
      <c r="D4" s="80"/>
      <c r="E4" s="80"/>
      <c r="F4" s="80"/>
      <c r="G4" s="80"/>
      <c r="H4" s="1"/>
    </row>
    <row r="5" spans="1:8" x14ac:dyDescent="0.25">
      <c r="A5" s="1"/>
      <c r="B5" s="81">
        <v>2</v>
      </c>
      <c r="C5" s="22"/>
      <c r="D5" s="22">
        <v>1</v>
      </c>
      <c r="E5" s="22"/>
      <c r="F5" s="22"/>
      <c r="G5" s="22"/>
      <c r="H5" s="1"/>
    </row>
    <row r="6" spans="1:8" x14ac:dyDescent="0.25">
      <c r="A6" s="1"/>
      <c r="B6" s="81">
        <v>3</v>
      </c>
      <c r="C6" s="80">
        <v>1</v>
      </c>
      <c r="D6" s="80"/>
      <c r="E6" s="80"/>
      <c r="F6" s="80"/>
      <c r="G6" s="80"/>
      <c r="H6" s="1"/>
    </row>
    <row r="7" spans="1:8" x14ac:dyDescent="0.25">
      <c r="A7" s="1"/>
      <c r="B7" s="81">
        <v>4</v>
      </c>
      <c r="C7" s="22"/>
      <c r="D7" s="22"/>
      <c r="E7" s="22"/>
      <c r="F7" s="22"/>
      <c r="G7" s="22">
        <v>1</v>
      </c>
      <c r="H7" s="1"/>
    </row>
    <row r="8" spans="1:8" x14ac:dyDescent="0.25">
      <c r="A8" s="1"/>
      <c r="B8" s="81">
        <v>5</v>
      </c>
      <c r="C8" s="80"/>
      <c r="D8" s="80"/>
      <c r="E8" s="80"/>
      <c r="F8" s="80"/>
      <c r="G8" s="80">
        <v>1</v>
      </c>
      <c r="H8" s="1"/>
    </row>
    <row r="9" spans="1:8" x14ac:dyDescent="0.25">
      <c r="A9" s="1"/>
      <c r="B9" s="81">
        <v>6</v>
      </c>
      <c r="C9" s="22"/>
      <c r="D9" s="22"/>
      <c r="E9" s="22">
        <v>1</v>
      </c>
      <c r="F9" s="22"/>
      <c r="G9" s="22"/>
      <c r="H9" s="1"/>
    </row>
    <row r="10" spans="1:8" x14ac:dyDescent="0.25">
      <c r="A10" s="1"/>
      <c r="B10" s="81">
        <v>7</v>
      </c>
      <c r="C10" s="80"/>
      <c r="D10" s="80"/>
      <c r="E10" s="80"/>
      <c r="F10" s="80"/>
      <c r="G10" s="80">
        <v>1</v>
      </c>
      <c r="H10" s="1"/>
    </row>
    <row r="11" spans="1:8" x14ac:dyDescent="0.25">
      <c r="A11" s="1"/>
      <c r="B11" s="81">
        <v>8</v>
      </c>
      <c r="C11" s="22"/>
      <c r="D11" s="22">
        <v>1</v>
      </c>
      <c r="E11" s="22"/>
      <c r="F11" s="22"/>
      <c r="G11" s="22"/>
      <c r="H11" s="1"/>
    </row>
    <row r="12" spans="1:8" x14ac:dyDescent="0.25">
      <c r="A12" s="1"/>
      <c r="B12" s="81">
        <v>9</v>
      </c>
      <c r="C12" s="80"/>
      <c r="D12" s="80">
        <v>1</v>
      </c>
      <c r="E12" s="80"/>
      <c r="F12" s="80"/>
      <c r="G12" s="80"/>
      <c r="H12" s="1"/>
    </row>
    <row r="13" spans="1:8" x14ac:dyDescent="0.25">
      <c r="A13" s="1"/>
      <c r="B13" s="81">
        <v>10</v>
      </c>
      <c r="C13" s="22"/>
      <c r="D13" s="22"/>
      <c r="E13" s="22"/>
      <c r="F13" s="22"/>
      <c r="G13" s="22">
        <v>1</v>
      </c>
      <c r="H13" s="1"/>
    </row>
    <row r="14" spans="1:8" x14ac:dyDescent="0.25">
      <c r="A14" s="1"/>
      <c r="B14" s="81">
        <v>11</v>
      </c>
      <c r="C14" s="80"/>
      <c r="D14" s="80"/>
      <c r="E14" s="80"/>
      <c r="F14" s="80"/>
      <c r="G14" s="80">
        <v>1</v>
      </c>
      <c r="H14" s="1"/>
    </row>
    <row r="15" spans="1:8" x14ac:dyDescent="0.25">
      <c r="A15" s="1"/>
      <c r="B15" s="81">
        <v>12</v>
      </c>
      <c r="C15" s="22"/>
      <c r="D15" s="22">
        <v>1</v>
      </c>
      <c r="E15" s="22"/>
      <c r="F15" s="22"/>
      <c r="G15" s="22"/>
      <c r="H15" s="1"/>
    </row>
    <row r="16" spans="1:8" x14ac:dyDescent="0.25">
      <c r="A16" s="1"/>
      <c r="B16" s="81">
        <v>13</v>
      </c>
      <c r="C16" s="80">
        <v>1</v>
      </c>
      <c r="D16" s="80">
        <v>1</v>
      </c>
      <c r="E16" s="80"/>
      <c r="F16" s="80"/>
      <c r="G16" s="80"/>
      <c r="H16" s="1"/>
    </row>
    <row r="17" spans="1:8" x14ac:dyDescent="0.25">
      <c r="A17" s="1"/>
      <c r="B17" s="81">
        <v>14</v>
      </c>
      <c r="C17" s="22"/>
      <c r="D17" s="22"/>
      <c r="E17" s="22">
        <v>1</v>
      </c>
      <c r="F17" s="22"/>
      <c r="G17" s="22"/>
      <c r="H17" s="1"/>
    </row>
    <row r="18" spans="1:8" x14ac:dyDescent="0.25">
      <c r="A18" s="1"/>
      <c r="B18" s="81">
        <v>15</v>
      </c>
      <c r="C18" s="80"/>
      <c r="D18" s="80">
        <v>1</v>
      </c>
      <c r="E18" s="80"/>
      <c r="F18" s="80"/>
      <c r="G18" s="80"/>
      <c r="H18" s="1"/>
    </row>
    <row r="19" spans="1:8" x14ac:dyDescent="0.25">
      <c r="A19" s="1"/>
      <c r="B19" s="81">
        <v>16</v>
      </c>
      <c r="C19" s="22">
        <v>1</v>
      </c>
      <c r="D19" s="22">
        <v>1</v>
      </c>
      <c r="E19" s="22"/>
      <c r="F19" s="22"/>
      <c r="G19" s="22"/>
      <c r="H19" s="1"/>
    </row>
    <row r="20" spans="1:8" x14ac:dyDescent="0.25">
      <c r="A20" s="1"/>
      <c r="B20" s="82">
        <v>17</v>
      </c>
      <c r="C20" s="83"/>
      <c r="D20" s="83"/>
      <c r="E20" s="83"/>
      <c r="F20" s="83"/>
      <c r="G20" s="83">
        <v>1</v>
      </c>
      <c r="H20" s="1"/>
    </row>
    <row r="21" spans="1:8" x14ac:dyDescent="0.25">
      <c r="A21" s="1"/>
      <c r="B21" s="1"/>
      <c r="C21" s="51">
        <f>SUM(C4:C20)</f>
        <v>4</v>
      </c>
      <c r="D21" s="51">
        <f>SUM(D4:D20)</f>
        <v>7</v>
      </c>
      <c r="E21" s="51">
        <f>SUM(E4:E20)</f>
        <v>2</v>
      </c>
      <c r="F21" s="51"/>
      <c r="G21" s="51">
        <f>SUM(G4:G20)</f>
        <v>6</v>
      </c>
      <c r="H21" s="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1"/>
      <c r="B23" s="83">
        <v>1</v>
      </c>
      <c r="C23" s="80"/>
      <c r="D23" s="80"/>
      <c r="E23" s="80">
        <v>1</v>
      </c>
      <c r="F23" s="80"/>
      <c r="G23" s="80"/>
      <c r="H23" s="1"/>
    </row>
    <row r="24" spans="1:8" x14ac:dyDescent="0.25">
      <c r="A24" s="1"/>
      <c r="B24" s="84">
        <v>2</v>
      </c>
      <c r="C24" s="22">
        <v>1</v>
      </c>
      <c r="D24" s="22"/>
      <c r="E24" s="22"/>
      <c r="F24" s="22"/>
      <c r="G24" s="22"/>
      <c r="H24" s="1"/>
    </row>
    <row r="25" spans="1:8" x14ac:dyDescent="0.25">
      <c r="A25" s="1"/>
      <c r="B25" s="84">
        <v>3</v>
      </c>
      <c r="C25" s="80"/>
      <c r="D25" s="80"/>
      <c r="E25" s="80"/>
      <c r="F25" s="80"/>
      <c r="G25" s="80">
        <v>1</v>
      </c>
      <c r="H25" s="1"/>
    </row>
    <row r="26" spans="1:8" x14ac:dyDescent="0.25">
      <c r="A26" s="1"/>
      <c r="B26" s="84">
        <v>4</v>
      </c>
      <c r="C26" s="22"/>
      <c r="D26" s="22"/>
      <c r="E26" s="22"/>
      <c r="F26" s="22"/>
      <c r="G26" s="22">
        <v>1</v>
      </c>
      <c r="H26" s="1"/>
    </row>
    <row r="27" spans="1:8" x14ac:dyDescent="0.25">
      <c r="A27" s="1"/>
      <c r="B27" s="84">
        <v>5</v>
      </c>
      <c r="C27" s="80"/>
      <c r="D27" s="80"/>
      <c r="E27" s="80"/>
      <c r="F27" s="80">
        <v>1</v>
      </c>
      <c r="G27" s="80"/>
      <c r="H27" s="1" t="s">
        <v>93</v>
      </c>
    </row>
    <row r="28" spans="1:8" x14ac:dyDescent="0.25">
      <c r="A28" s="1"/>
      <c r="B28" s="84">
        <v>6</v>
      </c>
      <c r="C28" s="22"/>
      <c r="D28" s="22">
        <v>1</v>
      </c>
      <c r="E28" s="22"/>
      <c r="F28" s="22"/>
      <c r="G28" s="22"/>
      <c r="H28" s="1"/>
    </row>
    <row r="29" spans="1:8" x14ac:dyDescent="0.25">
      <c r="A29" s="1"/>
      <c r="B29" s="84">
        <v>7</v>
      </c>
      <c r="C29" s="80"/>
      <c r="D29" s="80">
        <v>1</v>
      </c>
      <c r="E29" s="80"/>
      <c r="F29" s="80"/>
      <c r="G29" s="80"/>
      <c r="H29" s="1"/>
    </row>
    <row r="30" spans="1:8" x14ac:dyDescent="0.25">
      <c r="A30" s="1"/>
      <c r="B30" s="85">
        <v>8</v>
      </c>
      <c r="C30" s="22"/>
      <c r="D30" s="22"/>
      <c r="E30" s="22"/>
      <c r="F30" s="22"/>
      <c r="G30" s="22">
        <v>0</v>
      </c>
      <c r="H30" s="1"/>
    </row>
    <row r="31" spans="1:8" x14ac:dyDescent="0.25">
      <c r="A31" s="1"/>
      <c r="B31" s="1"/>
      <c r="C31" s="51">
        <f>SUM(C23:C30)</f>
        <v>1</v>
      </c>
      <c r="D31" s="51">
        <f>SUM(D23:D30)</f>
        <v>2</v>
      </c>
      <c r="E31" s="51">
        <f>SUM(E23:E30)</f>
        <v>1</v>
      </c>
      <c r="F31" s="51"/>
      <c r="G31" s="51">
        <f>SUM(G23:G30)</f>
        <v>2</v>
      </c>
      <c r="H31" s="1"/>
    </row>
    <row r="32" spans="1:8" x14ac:dyDescent="0.25">
      <c r="A32" s="1"/>
      <c r="B32" s="1"/>
      <c r="C32" s="1"/>
      <c r="D32" s="1"/>
      <c r="E32" s="1"/>
      <c r="F32" s="1"/>
      <c r="G32" s="1"/>
      <c r="H32" s="1"/>
    </row>
    <row r="33" spans="1:8" x14ac:dyDescent="0.25">
      <c r="A33" s="1"/>
      <c r="B33" s="83">
        <v>1</v>
      </c>
      <c r="C33" s="80">
        <v>1</v>
      </c>
      <c r="D33" s="80"/>
      <c r="E33" s="80"/>
      <c r="F33" s="80"/>
      <c r="G33" s="80">
        <f t="shared" ref="G33:G39" si="0">SUM(C33:F33)</f>
        <v>1</v>
      </c>
      <c r="H33" s="1"/>
    </row>
    <row r="34" spans="1:8" x14ac:dyDescent="0.25">
      <c r="A34" s="1"/>
      <c r="B34" s="84">
        <v>2</v>
      </c>
      <c r="C34" s="22">
        <v>1</v>
      </c>
      <c r="D34" s="22"/>
      <c r="E34" s="22"/>
      <c r="F34" s="22"/>
      <c r="G34" s="22">
        <f t="shared" si="0"/>
        <v>1</v>
      </c>
      <c r="H34" s="1"/>
    </row>
    <row r="35" spans="1:8" x14ac:dyDescent="0.25">
      <c r="A35" s="1"/>
      <c r="B35" s="84">
        <v>3</v>
      </c>
      <c r="C35" s="80"/>
      <c r="D35" s="80">
        <v>1</v>
      </c>
      <c r="E35" s="80"/>
      <c r="F35" s="80"/>
      <c r="G35" s="80">
        <f t="shared" si="0"/>
        <v>1</v>
      </c>
      <c r="H35" s="1"/>
    </row>
    <row r="36" spans="1:8" x14ac:dyDescent="0.25">
      <c r="A36" s="1"/>
      <c r="B36" s="84">
        <v>4</v>
      </c>
      <c r="C36" s="22"/>
      <c r="D36" s="22"/>
      <c r="E36" s="22"/>
      <c r="F36" s="22">
        <v>1</v>
      </c>
      <c r="G36" s="22">
        <f t="shared" si="0"/>
        <v>1</v>
      </c>
      <c r="H36" s="1" t="s">
        <v>94</v>
      </c>
    </row>
    <row r="37" spans="1:8" x14ac:dyDescent="0.25">
      <c r="A37" s="1"/>
      <c r="B37" s="84">
        <v>5</v>
      </c>
      <c r="C37" s="80">
        <v>1</v>
      </c>
      <c r="D37" s="80"/>
      <c r="E37" s="80"/>
      <c r="F37" s="80"/>
      <c r="G37" s="80">
        <f t="shared" si="0"/>
        <v>1</v>
      </c>
      <c r="H37" s="1"/>
    </row>
    <row r="38" spans="1:8" x14ac:dyDescent="0.25">
      <c r="A38" s="1"/>
      <c r="B38" s="84">
        <v>6</v>
      </c>
      <c r="C38" s="22">
        <v>1</v>
      </c>
      <c r="D38" s="22"/>
      <c r="E38" s="22"/>
      <c r="F38" s="22"/>
      <c r="G38" s="22">
        <f t="shared" si="0"/>
        <v>1</v>
      </c>
      <c r="H38" s="1"/>
    </row>
    <row r="39" spans="1:8" x14ac:dyDescent="0.25">
      <c r="A39" s="1"/>
      <c r="B39" s="84">
        <v>7</v>
      </c>
      <c r="C39" s="80">
        <v>1</v>
      </c>
      <c r="D39" s="80"/>
      <c r="E39" s="80"/>
      <c r="F39" s="80"/>
      <c r="G39" s="80">
        <f t="shared" si="0"/>
        <v>1</v>
      </c>
      <c r="H39" s="1"/>
    </row>
    <row r="40" spans="1:8" x14ac:dyDescent="0.25">
      <c r="A40" s="1"/>
      <c r="B40" s="84">
        <v>8</v>
      </c>
      <c r="C40" s="22"/>
      <c r="D40" s="22"/>
      <c r="E40" s="22"/>
      <c r="F40" s="22">
        <v>1</v>
      </c>
      <c r="G40" s="22"/>
      <c r="H40" s="1" t="s">
        <v>95</v>
      </c>
    </row>
    <row r="41" spans="1:8" x14ac:dyDescent="0.25">
      <c r="A41" s="1"/>
      <c r="B41" s="84">
        <v>9</v>
      </c>
      <c r="C41" s="80"/>
      <c r="D41" s="80"/>
      <c r="E41" s="80"/>
      <c r="F41" s="80"/>
      <c r="G41" s="80">
        <v>1</v>
      </c>
      <c r="H41" s="1"/>
    </row>
    <row r="42" spans="1:8" x14ac:dyDescent="0.25">
      <c r="A42" s="1"/>
      <c r="B42" s="84">
        <v>10</v>
      </c>
      <c r="C42" s="22">
        <v>1</v>
      </c>
      <c r="D42" s="22"/>
      <c r="E42" s="22"/>
      <c r="F42" s="22"/>
      <c r="G42" s="22"/>
      <c r="H42" s="1"/>
    </row>
    <row r="43" spans="1:8" x14ac:dyDescent="0.25">
      <c r="A43" s="1"/>
      <c r="B43" s="84">
        <v>11</v>
      </c>
      <c r="C43" s="80"/>
      <c r="D43" s="80"/>
      <c r="E43" s="80"/>
      <c r="F43" s="80"/>
      <c r="G43" s="80">
        <v>1</v>
      </c>
      <c r="H43" s="1"/>
    </row>
    <row r="44" spans="1:8" x14ac:dyDescent="0.25">
      <c r="A44" s="1"/>
      <c r="B44" s="84">
        <v>12</v>
      </c>
      <c r="C44" s="22"/>
      <c r="D44" s="22">
        <v>1</v>
      </c>
      <c r="E44" s="22"/>
      <c r="F44" s="22"/>
      <c r="G44" s="22"/>
      <c r="H44" s="1"/>
    </row>
    <row r="45" spans="1:8" x14ac:dyDescent="0.25">
      <c r="A45" s="1"/>
      <c r="B45" s="84">
        <v>13</v>
      </c>
      <c r="C45" s="80"/>
      <c r="D45" s="80"/>
      <c r="E45" s="80">
        <v>1</v>
      </c>
      <c r="F45" s="80"/>
      <c r="G45" s="80"/>
      <c r="H45" s="1"/>
    </row>
    <row r="46" spans="1:8" x14ac:dyDescent="0.25">
      <c r="A46" s="1"/>
      <c r="B46" s="85">
        <v>14</v>
      </c>
      <c r="C46" s="22"/>
      <c r="D46" s="22">
        <v>1</v>
      </c>
      <c r="E46" s="22">
        <v>1</v>
      </c>
      <c r="F46" s="22">
        <v>1</v>
      </c>
      <c r="G46" s="22"/>
      <c r="H46" s="1" t="s">
        <v>96</v>
      </c>
    </row>
    <row r="47" spans="1:8" x14ac:dyDescent="0.25">
      <c r="A47" s="1"/>
      <c r="B47" s="1"/>
      <c r="C47" s="51">
        <f>SUM(C33:C46)</f>
        <v>6</v>
      </c>
      <c r="D47" s="51">
        <f>SUM(D33:D46)</f>
        <v>3</v>
      </c>
      <c r="E47" s="51"/>
      <c r="F47" s="51">
        <f>SUM(F33:F46)</f>
        <v>3</v>
      </c>
      <c r="G47" s="51">
        <f>SUM(C47:F47)</f>
        <v>12</v>
      </c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203" t="s">
        <v>52</v>
      </c>
      <c r="D49" s="203"/>
      <c r="E49" s="203"/>
      <c r="F49" s="203"/>
      <c r="G49" s="1"/>
      <c r="H49" s="1"/>
    </row>
    <row r="50" spans="1:8" ht="60" x14ac:dyDescent="0.25">
      <c r="A50" s="1"/>
      <c r="B50" s="1"/>
      <c r="C50" s="75" t="s">
        <v>89</v>
      </c>
      <c r="D50" s="76" t="s">
        <v>90</v>
      </c>
      <c r="E50" s="76" t="s">
        <v>91</v>
      </c>
      <c r="F50" s="77" t="s">
        <v>23</v>
      </c>
      <c r="G50" s="78" t="s">
        <v>92</v>
      </c>
      <c r="H50" s="1"/>
    </row>
    <row r="51" spans="1:8" x14ac:dyDescent="0.25">
      <c r="A51" s="1"/>
      <c r="B51" s="1"/>
      <c r="C51" s="51">
        <f>SUM(C21+C31+C47)</f>
        <v>11</v>
      </c>
      <c r="D51" s="51">
        <f>SUM(D21+D31+D47)</f>
        <v>12</v>
      </c>
      <c r="E51" s="51">
        <f>SUM(E21+E31+E47)</f>
        <v>3</v>
      </c>
      <c r="F51" s="51">
        <f>SUM(F21+F31+F47)</f>
        <v>3</v>
      </c>
      <c r="G51" s="51">
        <f>SUM(G21+G31+G47)</f>
        <v>20</v>
      </c>
      <c r="H51" s="1"/>
    </row>
    <row r="52" spans="1:8" x14ac:dyDescent="0.25">
      <c r="C52" s="231">
        <f>11/39</f>
        <v>0.28205128205128205</v>
      </c>
      <c r="D52" s="231">
        <f>12/39</f>
        <v>0.30769230769230771</v>
      </c>
      <c r="E52" s="231">
        <f>3/39</f>
        <v>7.6923076923076927E-2</v>
      </c>
      <c r="F52" s="231">
        <f>3/39</f>
        <v>7.6923076923076927E-2</v>
      </c>
      <c r="G52" s="231">
        <f>21/39</f>
        <v>0.53846153846153844</v>
      </c>
    </row>
  </sheetData>
  <mergeCells count="2">
    <mergeCell ref="C2:F2"/>
    <mergeCell ref="C49:F4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3C276-AB93-4D28-90B2-98A3A438662F}">
  <dimension ref="A1:AC26"/>
  <sheetViews>
    <sheetView tabSelected="1" zoomScale="70" zoomScaleNormal="70" workbookViewId="0">
      <selection activeCell="B21" activeCellId="1" sqref="B12:AC12 B21:AC21"/>
    </sheetView>
  </sheetViews>
  <sheetFormatPr defaultRowHeight="15" x14ac:dyDescent="0.25"/>
  <cols>
    <col min="1" max="1" width="2" bestFit="1" customWidth="1"/>
    <col min="5" max="5" width="10.28515625" bestFit="1" customWidth="1"/>
    <col min="9" max="9" width="10.28515625" bestFit="1" customWidth="1"/>
    <col min="13" max="13" width="10.28515625" bestFit="1" customWidth="1"/>
    <col min="14" max="17" width="10.28515625" customWidth="1"/>
    <col min="21" max="21" width="11.42578125" bestFit="1" customWidth="1"/>
    <col min="25" max="25" width="11.42578125" bestFit="1" customWidth="1"/>
    <col min="29" max="29" width="11.42578125" bestFit="1" customWidth="1"/>
  </cols>
  <sheetData>
    <row r="1" spans="1:29" ht="15.75" thickBot="1" x14ac:dyDescent="0.3"/>
    <row r="2" spans="1:29" ht="15.75" thickBot="1" x14ac:dyDescent="0.3">
      <c r="B2" s="235" t="s">
        <v>109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7"/>
    </row>
    <row r="3" spans="1:29" ht="15.75" thickBot="1" x14ac:dyDescent="0.3">
      <c r="B3" s="207" t="s">
        <v>100</v>
      </c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4" t="s">
        <v>104</v>
      </c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6"/>
    </row>
    <row r="4" spans="1:29" ht="15.75" thickBot="1" x14ac:dyDescent="0.3">
      <c r="B4" s="235" t="s">
        <v>101</v>
      </c>
      <c r="C4" s="236"/>
      <c r="D4" s="236"/>
      <c r="E4" s="237"/>
      <c r="F4" s="235" t="s">
        <v>102</v>
      </c>
      <c r="G4" s="236"/>
      <c r="H4" s="236"/>
      <c r="I4" s="237"/>
      <c r="J4" s="235" t="s">
        <v>103</v>
      </c>
      <c r="K4" s="236"/>
      <c r="L4" s="236"/>
      <c r="M4" s="237"/>
      <c r="N4" s="235" t="s">
        <v>108</v>
      </c>
      <c r="O4" s="236"/>
      <c r="P4" s="236"/>
      <c r="Q4" s="237"/>
      <c r="R4" s="235" t="s">
        <v>105</v>
      </c>
      <c r="S4" s="236"/>
      <c r="T4" s="236"/>
      <c r="U4" s="237"/>
      <c r="V4" s="235" t="s">
        <v>106</v>
      </c>
      <c r="W4" s="236"/>
      <c r="X4" s="236"/>
      <c r="Y4" s="237"/>
      <c r="Z4" s="235" t="s">
        <v>107</v>
      </c>
      <c r="AA4" s="236"/>
      <c r="AB4" s="236"/>
      <c r="AC4" s="237"/>
    </row>
    <row r="5" spans="1:29" ht="15.75" thickBot="1" x14ac:dyDescent="0.3">
      <c r="B5" s="170" t="s">
        <v>98</v>
      </c>
      <c r="C5" s="168" t="s">
        <v>34</v>
      </c>
      <c r="D5" s="168" t="s">
        <v>35</v>
      </c>
      <c r="E5" s="169" t="s">
        <v>99</v>
      </c>
      <c r="F5" s="170" t="s">
        <v>98</v>
      </c>
      <c r="G5" s="168" t="s">
        <v>34</v>
      </c>
      <c r="H5" s="168" t="s">
        <v>35</v>
      </c>
      <c r="I5" s="169" t="s">
        <v>99</v>
      </c>
      <c r="J5" s="170" t="s">
        <v>98</v>
      </c>
      <c r="K5" s="168" t="s">
        <v>34</v>
      </c>
      <c r="L5" s="168" t="s">
        <v>35</v>
      </c>
      <c r="M5" s="169" t="s">
        <v>99</v>
      </c>
      <c r="N5" s="170" t="s">
        <v>98</v>
      </c>
      <c r="O5" s="168" t="s">
        <v>34</v>
      </c>
      <c r="P5" s="168" t="s">
        <v>35</v>
      </c>
      <c r="Q5" s="169" t="s">
        <v>99</v>
      </c>
      <c r="R5" s="170" t="s">
        <v>98</v>
      </c>
      <c r="S5" s="168" t="s">
        <v>34</v>
      </c>
      <c r="T5" s="168" t="s">
        <v>35</v>
      </c>
      <c r="U5" s="169" t="s">
        <v>99</v>
      </c>
      <c r="V5" s="170" t="s">
        <v>98</v>
      </c>
      <c r="W5" s="168" t="s">
        <v>34</v>
      </c>
      <c r="X5" s="168" t="s">
        <v>35</v>
      </c>
      <c r="Y5" s="169" t="s">
        <v>99</v>
      </c>
      <c r="Z5" s="170" t="s">
        <v>98</v>
      </c>
      <c r="AA5" s="168" t="s">
        <v>34</v>
      </c>
      <c r="AB5" s="168" t="s">
        <v>35</v>
      </c>
      <c r="AC5" s="169" t="s">
        <v>99</v>
      </c>
    </row>
    <row r="6" spans="1:29" x14ac:dyDescent="0.25">
      <c r="A6">
        <v>1</v>
      </c>
      <c r="B6" s="171"/>
      <c r="C6" s="166"/>
      <c r="D6" s="166">
        <v>1</v>
      </c>
      <c r="E6" s="167"/>
      <c r="F6" s="171"/>
      <c r="G6" s="166">
        <v>1</v>
      </c>
      <c r="H6" s="166"/>
      <c r="I6" s="167"/>
      <c r="J6" s="171"/>
      <c r="K6" s="166">
        <v>1</v>
      </c>
      <c r="L6" s="166"/>
      <c r="M6" s="167"/>
      <c r="N6" s="171"/>
      <c r="O6" s="166">
        <v>1</v>
      </c>
      <c r="P6" s="166"/>
      <c r="Q6" s="167"/>
      <c r="R6" s="171"/>
      <c r="S6" s="166"/>
      <c r="T6" s="166">
        <v>1</v>
      </c>
      <c r="U6" s="167"/>
      <c r="V6" s="171"/>
      <c r="W6" s="166">
        <v>1</v>
      </c>
      <c r="X6" s="166"/>
      <c r="Y6" s="167"/>
      <c r="Z6" s="171"/>
      <c r="AA6" s="166">
        <v>1</v>
      </c>
      <c r="AB6" s="166"/>
      <c r="AC6" s="167"/>
    </row>
    <row r="7" spans="1:29" x14ac:dyDescent="0.25">
      <c r="A7">
        <v>2</v>
      </c>
      <c r="B7" s="164">
        <v>1</v>
      </c>
      <c r="C7" s="163"/>
      <c r="D7" s="163"/>
      <c r="E7" s="165"/>
      <c r="F7" s="164">
        <v>1</v>
      </c>
      <c r="G7" s="163"/>
      <c r="H7" s="163"/>
      <c r="I7" s="165"/>
      <c r="J7" s="164"/>
      <c r="K7" s="163">
        <v>1</v>
      </c>
      <c r="L7" s="163"/>
      <c r="M7" s="165"/>
      <c r="N7" s="164">
        <v>1</v>
      </c>
      <c r="O7" s="163"/>
      <c r="P7" s="163"/>
      <c r="Q7" s="165"/>
      <c r="R7" s="164"/>
      <c r="S7" s="163">
        <v>1</v>
      </c>
      <c r="T7" s="163"/>
      <c r="U7" s="165"/>
      <c r="V7" s="164"/>
      <c r="W7" s="163">
        <v>1</v>
      </c>
      <c r="X7" s="163"/>
      <c r="Y7" s="165"/>
      <c r="Z7" s="164"/>
      <c r="AA7" s="163">
        <v>1</v>
      </c>
      <c r="AB7" s="163"/>
      <c r="AC7" s="165"/>
    </row>
    <row r="8" spans="1:29" x14ac:dyDescent="0.25">
      <c r="A8">
        <v>3</v>
      </c>
      <c r="B8" s="164"/>
      <c r="C8" s="163">
        <v>1</v>
      </c>
      <c r="D8" s="163"/>
      <c r="E8" s="165"/>
      <c r="F8" s="164"/>
      <c r="G8" s="163"/>
      <c r="H8" s="163">
        <v>0</v>
      </c>
      <c r="I8" s="165"/>
      <c r="J8" s="164"/>
      <c r="K8" s="163"/>
      <c r="L8" s="163">
        <v>1</v>
      </c>
      <c r="M8" s="165"/>
      <c r="N8" s="164"/>
      <c r="O8" s="163"/>
      <c r="P8" s="163">
        <v>1</v>
      </c>
      <c r="Q8" s="165"/>
      <c r="R8" s="164"/>
      <c r="S8" s="163"/>
      <c r="T8" s="163"/>
      <c r="U8" s="165">
        <v>1</v>
      </c>
      <c r="V8" s="164"/>
      <c r="W8" s="163"/>
      <c r="X8" s="163">
        <v>1</v>
      </c>
      <c r="Y8" s="165"/>
      <c r="Z8" s="164"/>
      <c r="AA8" s="163"/>
      <c r="AB8" s="163">
        <v>1</v>
      </c>
      <c r="AC8" s="165"/>
    </row>
    <row r="9" spans="1:29" x14ac:dyDescent="0.25">
      <c r="A9">
        <v>4</v>
      </c>
      <c r="B9" s="164"/>
      <c r="C9" s="163"/>
      <c r="D9" s="163">
        <v>1</v>
      </c>
      <c r="E9" s="165"/>
      <c r="F9" s="164"/>
      <c r="G9" s="163">
        <v>1</v>
      </c>
      <c r="H9" s="163"/>
      <c r="I9" s="165"/>
      <c r="J9" s="164"/>
      <c r="K9" s="163"/>
      <c r="L9" s="163">
        <v>1</v>
      </c>
      <c r="M9" s="165"/>
      <c r="N9" s="164"/>
      <c r="O9" s="163"/>
      <c r="P9" s="163">
        <v>1</v>
      </c>
      <c r="Q9" s="165"/>
      <c r="R9" s="164"/>
      <c r="S9" s="163"/>
      <c r="T9" s="163"/>
      <c r="U9" s="165">
        <v>1</v>
      </c>
      <c r="V9" s="164"/>
      <c r="W9" s="163"/>
      <c r="X9" s="163"/>
      <c r="Y9" s="165">
        <v>1</v>
      </c>
      <c r="Z9" s="164"/>
      <c r="AA9" s="163"/>
      <c r="AB9" s="163">
        <v>1</v>
      </c>
      <c r="AC9" s="165"/>
    </row>
    <row r="10" spans="1:29" ht="15.75" thickBot="1" x14ac:dyDescent="0.3">
      <c r="A10">
        <v>5</v>
      </c>
      <c r="B10" s="172"/>
      <c r="C10" s="173"/>
      <c r="D10" s="173">
        <v>1</v>
      </c>
      <c r="E10" s="174">
        <v>0</v>
      </c>
      <c r="F10" s="172"/>
      <c r="G10" s="173"/>
      <c r="H10" s="173">
        <v>1</v>
      </c>
      <c r="I10" s="174">
        <v>0</v>
      </c>
      <c r="J10" s="172"/>
      <c r="K10" s="173"/>
      <c r="L10" s="173">
        <v>1</v>
      </c>
      <c r="M10" s="174">
        <v>0</v>
      </c>
      <c r="N10" s="172"/>
      <c r="O10" s="173"/>
      <c r="P10" s="173">
        <v>1</v>
      </c>
      <c r="Q10" s="174">
        <v>0</v>
      </c>
      <c r="R10" s="172"/>
      <c r="S10" s="173"/>
      <c r="T10" s="173">
        <v>1</v>
      </c>
      <c r="U10" s="174"/>
      <c r="V10" s="172"/>
      <c r="W10" s="173"/>
      <c r="X10" s="173">
        <v>1</v>
      </c>
      <c r="Y10" s="174"/>
      <c r="Z10" s="172"/>
      <c r="AA10" s="173"/>
      <c r="AB10" s="173">
        <v>1</v>
      </c>
      <c r="AC10" s="174">
        <v>0</v>
      </c>
    </row>
    <row r="11" spans="1:29" ht="15.75" thickBot="1" x14ac:dyDescent="0.3">
      <c r="B11" s="232">
        <f t="shared" ref="B11:I11" si="0">SUM(B6:B10)</f>
        <v>1</v>
      </c>
      <c r="C11" s="233">
        <f t="shared" si="0"/>
        <v>1</v>
      </c>
      <c r="D11" s="233">
        <f t="shared" si="0"/>
        <v>3</v>
      </c>
      <c r="E11" s="234">
        <f t="shared" si="0"/>
        <v>0</v>
      </c>
      <c r="F11" s="232">
        <f t="shared" si="0"/>
        <v>1</v>
      </c>
      <c r="G11" s="233">
        <f t="shared" si="0"/>
        <v>2</v>
      </c>
      <c r="H11" s="233">
        <f t="shared" si="0"/>
        <v>1</v>
      </c>
      <c r="I11" s="234">
        <f t="shared" si="0"/>
        <v>0</v>
      </c>
      <c r="J11" s="232"/>
      <c r="K11" s="233">
        <f t="shared" ref="K11:Q11" si="1">SUM(K6:K10)</f>
        <v>2</v>
      </c>
      <c r="L11" s="233">
        <f t="shared" si="1"/>
        <v>3</v>
      </c>
      <c r="M11" s="234">
        <f t="shared" si="1"/>
        <v>0</v>
      </c>
      <c r="N11" s="232">
        <f t="shared" si="1"/>
        <v>1</v>
      </c>
      <c r="O11" s="233">
        <f t="shared" si="1"/>
        <v>1</v>
      </c>
      <c r="P11" s="233">
        <f t="shared" si="1"/>
        <v>3</v>
      </c>
      <c r="Q11" s="234">
        <f t="shared" si="1"/>
        <v>0</v>
      </c>
      <c r="R11" s="232"/>
      <c r="S11" s="233">
        <f>SUM(S6:S10)</f>
        <v>1</v>
      </c>
      <c r="T11" s="233">
        <f>SUM(T6:T10)</f>
        <v>2</v>
      </c>
      <c r="U11" s="234">
        <f>SUM(U6:U10)</f>
        <v>2</v>
      </c>
      <c r="V11" s="232"/>
      <c r="W11" s="233">
        <f>SUM(W6:W10)</f>
        <v>2</v>
      </c>
      <c r="X11" s="233">
        <f>SUM(X6:X10)</f>
        <v>2</v>
      </c>
      <c r="Y11" s="234">
        <f>SUM(Y6:Y10)</f>
        <v>1</v>
      </c>
      <c r="Z11" s="232"/>
      <c r="AA11" s="233">
        <f>SUM(AA6:AA10)</f>
        <v>2</v>
      </c>
      <c r="AB11" s="233">
        <f>SUM(AB6:AB10)</f>
        <v>3</v>
      </c>
      <c r="AC11" s="234">
        <f>SUM(AC6:AC10)</f>
        <v>0</v>
      </c>
    </row>
    <row r="12" spans="1:29" ht="15.75" thickBot="1" x14ac:dyDescent="0.3">
      <c r="B12" s="238"/>
      <c r="C12" s="239"/>
      <c r="D12" s="239">
        <f>3/5</f>
        <v>0.6</v>
      </c>
      <c r="E12" s="240"/>
      <c r="F12" s="238">
        <f>1/5</f>
        <v>0.2</v>
      </c>
      <c r="G12" s="239">
        <f>2/5</f>
        <v>0.4</v>
      </c>
      <c r="H12" s="239">
        <f>1/5</f>
        <v>0.2</v>
      </c>
      <c r="I12" s="240"/>
      <c r="J12" s="238"/>
      <c r="K12" s="239">
        <f>2/5</f>
        <v>0.4</v>
      </c>
      <c r="L12" s="239">
        <f>3/5</f>
        <v>0.6</v>
      </c>
      <c r="M12" s="240"/>
      <c r="N12" s="238">
        <f>1/5</f>
        <v>0.2</v>
      </c>
      <c r="O12" s="239">
        <f>1/5</f>
        <v>0.2</v>
      </c>
      <c r="P12" s="239">
        <f>3/5</f>
        <v>0.6</v>
      </c>
      <c r="Q12" s="240"/>
      <c r="R12" s="238"/>
      <c r="S12" s="239">
        <f>1/5</f>
        <v>0.2</v>
      </c>
      <c r="T12" s="239">
        <f>2/5</f>
        <v>0.4</v>
      </c>
      <c r="U12" s="240">
        <f>2/5</f>
        <v>0.4</v>
      </c>
      <c r="V12" s="238"/>
      <c r="W12" s="239">
        <f>2/5</f>
        <v>0.4</v>
      </c>
      <c r="X12" s="239">
        <f>2/5</f>
        <v>0.4</v>
      </c>
      <c r="Y12" s="240">
        <f>1/5</f>
        <v>0.2</v>
      </c>
      <c r="Z12" s="238"/>
      <c r="AA12" s="239">
        <f>2/5</f>
        <v>0.4</v>
      </c>
      <c r="AB12" s="239">
        <f>3/5</f>
        <v>0.6</v>
      </c>
      <c r="AC12" s="240"/>
    </row>
    <row r="17" spans="2:29" ht="15.75" thickBot="1" x14ac:dyDescent="0.3"/>
    <row r="18" spans="2:29" ht="15.75" thickBot="1" x14ac:dyDescent="0.3">
      <c r="B18" s="204" t="s">
        <v>100</v>
      </c>
      <c r="C18" s="205"/>
      <c r="D18" s="205"/>
      <c r="E18" s="205"/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6"/>
      <c r="R18" s="204" t="s">
        <v>104</v>
      </c>
      <c r="S18" s="205"/>
      <c r="T18" s="205"/>
      <c r="U18" s="205"/>
      <c r="V18" s="205"/>
      <c r="W18" s="205"/>
      <c r="X18" s="205"/>
      <c r="Y18" s="205"/>
      <c r="Z18" s="205"/>
      <c r="AA18" s="205"/>
      <c r="AB18" s="205"/>
      <c r="AC18" s="206"/>
    </row>
    <row r="19" spans="2:29" ht="15.75" thickBot="1" x14ac:dyDescent="0.3">
      <c r="B19" s="235" t="s">
        <v>101</v>
      </c>
      <c r="C19" s="236"/>
      <c r="D19" s="236"/>
      <c r="E19" s="237"/>
      <c r="F19" s="235" t="s">
        <v>102</v>
      </c>
      <c r="G19" s="236"/>
      <c r="H19" s="236"/>
      <c r="I19" s="237"/>
      <c r="J19" s="235" t="s">
        <v>103</v>
      </c>
      <c r="K19" s="236"/>
      <c r="L19" s="236"/>
      <c r="M19" s="237"/>
      <c r="N19" s="235" t="s">
        <v>108</v>
      </c>
      <c r="O19" s="236"/>
      <c r="P19" s="236"/>
      <c r="Q19" s="237"/>
      <c r="R19" s="235" t="s">
        <v>105</v>
      </c>
      <c r="S19" s="236"/>
      <c r="T19" s="236"/>
      <c r="U19" s="237"/>
      <c r="V19" s="235" t="s">
        <v>106</v>
      </c>
      <c r="W19" s="236"/>
      <c r="X19" s="236"/>
      <c r="Y19" s="237"/>
      <c r="Z19" s="235" t="s">
        <v>107</v>
      </c>
      <c r="AA19" s="236"/>
      <c r="AB19" s="236"/>
      <c r="AC19" s="237"/>
    </row>
    <row r="20" spans="2:29" ht="15.75" thickBot="1" x14ac:dyDescent="0.3">
      <c r="B20" s="170" t="s">
        <v>98</v>
      </c>
      <c r="C20" s="168" t="s">
        <v>34</v>
      </c>
      <c r="D20" s="168" t="s">
        <v>35</v>
      </c>
      <c r="E20" s="169" t="s">
        <v>99</v>
      </c>
      <c r="F20" s="170" t="s">
        <v>98</v>
      </c>
      <c r="G20" s="168" t="s">
        <v>34</v>
      </c>
      <c r="H20" s="168" t="s">
        <v>35</v>
      </c>
      <c r="I20" s="169" t="s">
        <v>99</v>
      </c>
      <c r="J20" s="170" t="s">
        <v>98</v>
      </c>
      <c r="K20" s="168" t="s">
        <v>34</v>
      </c>
      <c r="L20" s="168" t="s">
        <v>35</v>
      </c>
      <c r="M20" s="169" t="s">
        <v>99</v>
      </c>
      <c r="N20" s="170" t="s">
        <v>98</v>
      </c>
      <c r="O20" s="168" t="s">
        <v>34</v>
      </c>
      <c r="P20" s="168" t="s">
        <v>35</v>
      </c>
      <c r="Q20" s="169" t="s">
        <v>99</v>
      </c>
      <c r="R20" s="170" t="s">
        <v>98</v>
      </c>
      <c r="S20" s="168" t="s">
        <v>34</v>
      </c>
      <c r="T20" s="168" t="s">
        <v>35</v>
      </c>
      <c r="U20" s="169" t="s">
        <v>99</v>
      </c>
      <c r="V20" s="170" t="s">
        <v>98</v>
      </c>
      <c r="W20" s="168" t="s">
        <v>34</v>
      </c>
      <c r="X20" s="168" t="s">
        <v>35</v>
      </c>
      <c r="Y20" s="169" t="s">
        <v>99</v>
      </c>
      <c r="Z20" s="170" t="s">
        <v>98</v>
      </c>
      <c r="AA20" s="168" t="s">
        <v>34</v>
      </c>
      <c r="AB20" s="168" t="s">
        <v>35</v>
      </c>
      <c r="AC20" s="169" t="s">
        <v>99</v>
      </c>
    </row>
    <row r="21" spans="2:29" ht="15.75" thickBot="1" x14ac:dyDescent="0.3">
      <c r="B21" s="241"/>
      <c r="C21" s="242"/>
      <c r="D21" s="242">
        <f>3/5</f>
        <v>0.6</v>
      </c>
      <c r="E21" s="243"/>
      <c r="F21" s="241">
        <f>1/5</f>
        <v>0.2</v>
      </c>
      <c r="G21" s="242">
        <f>2/5</f>
        <v>0.4</v>
      </c>
      <c r="H21" s="242">
        <f>1/5</f>
        <v>0.2</v>
      </c>
      <c r="I21" s="243"/>
      <c r="J21" s="241"/>
      <c r="K21" s="242">
        <f>2/5</f>
        <v>0.4</v>
      </c>
      <c r="L21" s="242">
        <f>3/5</f>
        <v>0.6</v>
      </c>
      <c r="M21" s="243"/>
      <c r="N21" s="241">
        <f>1/5</f>
        <v>0.2</v>
      </c>
      <c r="O21" s="242">
        <f>1/5</f>
        <v>0.2</v>
      </c>
      <c r="P21" s="242">
        <f>3/5</f>
        <v>0.6</v>
      </c>
      <c r="Q21" s="243"/>
      <c r="R21" s="241"/>
      <c r="S21" s="242">
        <f>1/5</f>
        <v>0.2</v>
      </c>
      <c r="T21" s="242">
        <f>2/5</f>
        <v>0.4</v>
      </c>
      <c r="U21" s="243">
        <f>2/5</f>
        <v>0.4</v>
      </c>
      <c r="V21" s="241"/>
      <c r="W21" s="242">
        <f>2/5</f>
        <v>0.4</v>
      </c>
      <c r="X21" s="242">
        <f>2/5</f>
        <v>0.4</v>
      </c>
      <c r="Y21" s="243">
        <f>1/5</f>
        <v>0.2</v>
      </c>
      <c r="Z21" s="241"/>
      <c r="AA21" s="242">
        <f>2/5</f>
        <v>0.4</v>
      </c>
      <c r="AB21" s="242">
        <f>3/5</f>
        <v>0.6</v>
      </c>
      <c r="AC21" s="243"/>
    </row>
    <row r="26" spans="2:29" x14ac:dyDescent="0.25">
      <c r="P26" s="93"/>
    </row>
  </sheetData>
  <mergeCells count="19">
    <mergeCell ref="B2:AC2"/>
    <mergeCell ref="B18:Q18"/>
    <mergeCell ref="R18:AC18"/>
    <mergeCell ref="V4:Y4"/>
    <mergeCell ref="Z4:AC4"/>
    <mergeCell ref="R3:AC3"/>
    <mergeCell ref="N4:Q4"/>
    <mergeCell ref="B3:Q3"/>
    <mergeCell ref="B4:E4"/>
    <mergeCell ref="F4:I4"/>
    <mergeCell ref="J4:M4"/>
    <mergeCell ref="R4:U4"/>
    <mergeCell ref="V19:Y19"/>
    <mergeCell ref="Z19:AC19"/>
    <mergeCell ref="B19:E19"/>
    <mergeCell ref="F19:I19"/>
    <mergeCell ref="J19:M19"/>
    <mergeCell ref="N19:Q19"/>
    <mergeCell ref="R19:U19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Q l m L W N f z C j m l A A A A 9 g A A A B I A H A B D b 2 5 m a W c v U G F j a 2 F n Z S 5 4 b W w g o h g A K K A U A A A A A A A A A A A A A A A A A A A A A A A A A A A A h Y 8 x D o I w G I W v Q r r T l j p g y E 8 Z n E w k M d E Y 1 6 Z U a I B i a L H c z c E j e Q U x i r o 5 v u 9 9 w 3 v 3 6 w 2 y s W 2 C i + q t 7 k y K I k x R o I z s C m 3 K F A 3 u F C 5 R x m E r Z C 1 K F U y y s c l o i x R V z p 0 T Q r z 3 2 C 9 w 1 5 e E U R q R Y 7 7 Z y U q 1 A n 1 k / V 8 O t b F O G K k Q h 8 N r D G c 4 Y j F m c Y w p k B l C r s 1 X Y N P e Z / s D Y T U 0 b u g V 1 y 5 c 7 4 H M E c j 7 A 3 8 A U E s D B B Q A A g A I A E J Z i 1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C W Y t Y K I p H u A 4 A A A A R A A A A E w A c A E Z v c m 1 1 b G F z L 1 N l Y 3 R p b 2 4 x L m 0 g o h g A K K A U A A A A A A A A A A A A A A A A A A A A A A A A A A A A K 0 5 N L s n M z 1 M I h t C G 1 g B Q S w E C L Q A U A A I A C A B C W Y t Y 1 / M K O a U A A A D 2 A A A A E g A A A A A A A A A A A A A A A A A A A A A A Q 2 9 u Z m l n L 1 B h Y 2 t h Z 2 U u e G 1 s U E s B A i 0 A F A A C A A g A Q l m L W A / K 6 a u k A A A A 6 Q A A A B M A A A A A A A A A A A A A A A A A 8 Q A A A F t D b 2 5 0 Z W 5 0 X 1 R 5 c G V z X S 5 4 b W x Q S w E C L Q A U A A I A C A B C W Y t Y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m O E e w Z Y F j 0 2 n r j E I j T u A T w A A A A A C A A A A A A A D Z g A A w A A A A B A A A A B w N Z 0 V F r d 4 j I m V + r 5 y J I S E A A A A A A S A A A C g A A A A E A A A A O p E R G X p p i o H n X I g S m 9 k S D d Q A A A A g s R 3 m B C I Q X 8 S e v z W S 8 m K Z 7 K U z + J T z z 3 g w K p Z / w r f K + L J V G I 9 M 8 x H p y L a K V b G w z 0 E K 7 b t T L 2 T x K + 1 F c X X 6 w R e t 2 5 U P M w f K p L T y V 9 K 1 z 5 w c u o U A A A A 4 g 9 T h K W f L X 7 Y B s 5 c U D h 2 Z n + z Z M E = < / D a t a M a s h u p > 
</file>

<file path=customXml/itemProps1.xml><?xml version="1.0" encoding="utf-8"?>
<ds:datastoreItem xmlns:ds="http://schemas.openxmlformats.org/officeDocument/2006/customXml" ds:itemID="{3C530108-CD5D-4E76-ACDE-0442799A2B6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stakeholder</vt:lpstr>
      <vt:lpstr>uffici</vt:lpstr>
      <vt:lpstr>sito</vt:lpstr>
      <vt:lpstr>servizi</vt:lpstr>
      <vt:lpstr>personale</vt:lpstr>
      <vt:lpstr>suggerimenti</vt:lpstr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Utente52</dc:creator>
  <cp:lastModifiedBy>Utente52</cp:lastModifiedBy>
  <dcterms:created xsi:type="dcterms:W3CDTF">2024-04-11T07:16:46Z</dcterms:created>
  <dcterms:modified xsi:type="dcterms:W3CDTF">2024-04-12T10:39:13Z</dcterms:modified>
</cp:coreProperties>
</file>